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Функции" sheetId="3" r:id="rId3"/>
    <sheet name="Групи" sheetId="4" r:id="rId4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<sst xmlns="http://schemas.openxmlformats.org/spreadsheetml/2006/main" count="2098" uniqueCount="357">
  <si>
    <t>Бланка стойностни показатели: Приход</t>
  </si>
  <si>
    <t>Община:</t>
  </si>
  <si>
    <t>План:</t>
  </si>
  <si>
    <t>Година:</t>
  </si>
  <si>
    <t>Име на параграф</t>
  </si>
  <si>
    <t>Код на параграф</t>
  </si>
  <si>
    <t>I.Имуществени данъци и неданъчни приходи</t>
  </si>
  <si>
    <t>Всичко:</t>
  </si>
  <si>
    <t>Бланка стойностни показатели: Разход</t>
  </si>
  <si>
    <t>Бланка стойностни показатели: Функции</t>
  </si>
  <si>
    <t>Бланка стойностни показатели: Групи</t>
  </si>
  <si>
    <t/>
  </si>
  <si>
    <t>R</t>
  </si>
  <si>
    <t>Рудозем</t>
  </si>
  <si>
    <t>7108</t>
  </si>
  <si>
    <t xml:space="preserve">  1. Имущественни и др. данъци</t>
  </si>
  <si>
    <t>Данък върху доходите на физически лица</t>
  </si>
  <si>
    <t>0100</t>
  </si>
  <si>
    <t>патентен данък и данък върху таксиметров превоз на пътници</t>
  </si>
  <si>
    <t>0103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</si>
  <si>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</si>
  <si>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</si>
  <si>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</si>
  <si>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</si>
  <si>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</si>
  <si>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</si>
  <si>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</si>
  <si>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</si>
  <si>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</si>
  <si>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</si>
  <si>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 xml:space="preserve">  2. Неданъчни приходи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</si>
  <si>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</si>
  <si>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</si>
  <si>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</si>
  <si>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</si>
  <si>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</si>
  <si>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</si>
  <si>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</si>
  <si>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</si>
  <si>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Общински такси</t>
  </si>
  <si>
    <t>2700</t>
  </si>
  <si>
    <t>за ползване на детски градини</t>
  </si>
  <si>
    <t>2701</t>
  </si>
  <si>
    <t>за ползване на пазари, тържища, панаири, тротоари, улични платна и др.</t>
  </si>
  <si>
    <t>2705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</si>
  <si>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</si>
  <si>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</si>
  <si>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</si>
  <si>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</si>
  <si>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</si>
  <si>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</si>
  <si>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</si>
  <si>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</si>
  <si>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</si>
  <si>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</si>
  <si>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</si>
  <si>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</si>
  <si>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</si>
  <si>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</si>
  <si>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</si>
  <si>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</si>
  <si>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Други приходи</t>
  </si>
  <si>
    <t>3600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</si>
  <si>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</si>
  <si>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</si>
  <si>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</si>
  <si>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</si>
  <si>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</si>
  <si>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</si>
  <si>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</si>
  <si>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</si>
  <si>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Постъпления от продажба на нефинансови активи</t>
  </si>
  <si>
    <t>4000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</si>
  <si>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</si>
  <si>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</si>
  <si>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</si>
  <si>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</si>
  <si>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</si>
  <si>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</si>
  <si>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</si>
  <si>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</si>
  <si>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Помощи и дарения от страната</t>
  </si>
  <si>
    <t>4500</t>
  </si>
  <si>
    <t>текущи помощи и дарения от страната</t>
  </si>
  <si>
    <t>4501</t>
  </si>
  <si>
    <t>III.Трансфери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</si>
  <si>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</si>
  <si>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</si>
  <si>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</si>
  <si>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</si>
  <si>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</si>
  <si>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</si>
  <si>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</si>
  <si>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</si>
  <si>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</si>
  <si>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</si>
  <si>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</si>
  <si>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</si>
  <si>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</si>
  <si>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</si>
  <si>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</si>
  <si>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</si>
  <si>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</si>
  <si>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</si>
  <si>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от МТСП по програми за осигуряване на заетост (+/-)</t>
  </si>
  <si>
    <t>6105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</si>
  <si>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</si>
  <si>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</si>
  <si>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</si>
  <si>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</si>
  <si>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</si>
  <si>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</si>
  <si>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</si>
  <si>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</si>
  <si>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IV.Временни безлихвени заеми</t>
  </si>
  <si>
    <t>Получени/предоставени временни безлихвени заеми от/за ЦБ (нето)</t>
  </si>
  <si>
    <t>7400</t>
  </si>
  <si>
    <t>V.Операции с финансови активи и пасиви</t>
  </si>
  <si>
    <t>Предоставена възмездна финансова помощ (нето)</t>
  </si>
  <si>
    <t>7200</t>
  </si>
  <si>
    <t>възстановени суми по възмездна финансова помощ (+)</t>
  </si>
  <si>
    <t>7202</t>
  </si>
  <si>
    <t>Заеми от банки и други лица в страната - нето (+/-)</t>
  </si>
  <si>
    <t>8300</t>
  </si>
  <si>
    <t>погашения по дългосрочни заеми от банки в страната (-)</t>
  </si>
  <si>
    <t>8322</t>
  </si>
  <si>
    <t>получени дългосрочни заеми от други лица в страната (+)</t>
  </si>
  <si>
    <t>8372</t>
  </si>
  <si>
    <t xml:space="preserve"> - В Т.Ч. краткосрочни заеми от ФОНД ЗА ОРГАНИТЕ НА МЕСТНО САМОУПРАВЛЕНИЕ - " ФЛАГ " ЕАД (+)</t>
  </si>
  <si>
    <t>8377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</si>
  <si>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</si>
  <si>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</si>
  <si>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</si>
  <si>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</si>
  <si>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</si>
  <si>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</si>
  <si>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</si>
  <si>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</si>
  <si>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</si>
  <si>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</si>
  <si>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</si>
  <si>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</si>
  <si>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</si>
  <si>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</si>
  <si>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</si>
  <si>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</si>
  <si>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</si>
  <si>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</si>
  <si>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</si>
  <si>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</si>
  <si>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</si>
  <si>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</si>
  <si>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</si>
  <si>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</si>
  <si>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</si>
  <si>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</si>
  <si>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</si>
  <si>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</si>
  <si>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</si>
  <si>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</si>
  <si>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</si>
  <si>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</si>
  <si>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</si>
  <si>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</si>
  <si>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</si>
  <si>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</si>
  <si>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</si>
  <si>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</si>
  <si>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</si>
  <si>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</si>
  <si>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</si>
  <si>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</si>
  <si>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</si>
  <si>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</si>
  <si>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</si>
  <si>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</si>
  <si>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</si>
  <si>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 персонала по извънтрудови правоотношения</t>
  </si>
  <si>
    <t>0202</t>
  </si>
  <si>
    <t>медикаменти</t>
  </si>
  <si>
    <t>1012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</si>
  <si>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</si>
  <si>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</si>
  <si>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</si>
  <si>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</si>
  <si>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текущ ремонт</t>
  </si>
  <si>
    <t>1030</t>
  </si>
  <si>
    <t>краткосрочни командировки в чужбина</t>
  </si>
  <si>
    <t>1052</t>
  </si>
  <si>
    <t>разходи за застраховки</t>
  </si>
  <si>
    <t>1062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</si>
  <si>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</si>
  <si>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</si>
  <si>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</si>
  <si>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</si>
  <si>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</si>
  <si>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</si>
  <si>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</si>
  <si>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</si>
  <si>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</si>
  <si>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</si>
  <si>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</si>
  <si>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</si>
  <si>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Текущи трансфери, обезщетения и помощи за домакинствата</t>
  </si>
  <si>
    <t>4200</t>
  </si>
  <si>
    <t>обезщетения и помощи по решение на общинския съвет</t>
  </si>
  <si>
    <t>4214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</si>
  <si>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</si>
  <si>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</si>
  <si>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4600</t>
  </si>
  <si>
    <t>Всичко - субсидии:</t>
  </si>
  <si>
    <t>Придобиване на дълготрайни материални активи</t>
  </si>
  <si>
    <t>5200</t>
  </si>
  <si>
    <t>придобиване на сгради</t>
  </si>
  <si>
    <t>5202</t>
  </si>
  <si>
    <t>придобиване на друго оборудване, машини и съоръжения</t>
  </si>
  <si>
    <t>5203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</si>
  <si>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</si>
  <si>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</si>
  <si>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</si>
  <si>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</si>
  <si>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капиталови разходи:</t>
  </si>
  <si>
    <t>Всичко - 122 Общинска администрация:</t>
  </si>
  <si>
    <t xml:space="preserve">123 Общински съвети </t>
  </si>
  <si>
    <t>Всичко - 123 Общински съвети 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</si>
  <si>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</si>
  <si>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</si>
  <si>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</si>
  <si>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</si>
  <si>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</si>
  <si>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придобиване на транспортни средства</t>
  </si>
  <si>
    <t>5204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</si>
  <si>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</si>
  <si>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</si>
  <si>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</si>
  <si>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</si>
  <si>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</si>
  <si>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</si>
  <si>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Основен ремонт на дълготрайни материални активи</t>
  </si>
  <si>
    <t>5100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</si>
  <si>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</si>
  <si>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</si>
  <si>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</si>
  <si>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</si>
  <si>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</si>
  <si>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</si>
  <si>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</si>
  <si>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</si>
  <si>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</si>
  <si>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</si>
  <si>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</si>
  <si>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</si>
  <si>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</si>
  <si>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</si>
  <si>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</si>
  <si>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осигурителни вноски от работодатели за Учителския пенсионен фонд (УчПФ)</t>
  </si>
  <si>
    <t>0552</t>
  </si>
  <si>
    <t>Всичко - 311 Детски градини:</t>
  </si>
  <si>
    <t>322 Неспециализирани училища, без професионални гимназии</t>
  </si>
  <si>
    <t>Стипендии</t>
  </si>
  <si>
    <t>придобиване на компютри и хардуер</t>
  </si>
  <si>
    <t>5201</t>
  </si>
  <si>
    <t>Всичко - 322 Неспециализирани училища, без професионални гимназии: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</si>
  <si>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</si>
  <si>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</si>
  <si>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</si>
  <si>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</si>
  <si>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</si>
  <si>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</si>
  <si>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</si>
  <si>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</si>
  <si>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</si>
  <si>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</si>
  <si>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</si>
  <si>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</si>
  <si>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</si>
  <si>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</si>
  <si>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</si>
  <si>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</si>
  <si>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</si>
  <si>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</si>
  <si>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532 Програми за временна заетост</t>
  </si>
  <si>
    <t>Всичко - 532 Програми за временна заетост:</t>
  </si>
  <si>
    <t>551 Дневни центрове за лица с увреждания</t>
  </si>
  <si>
    <t>Всичко - 551 Дневни центрове за лица с увреждания:</t>
  </si>
  <si>
    <t>561 Социални услуги в домашна среда</t>
  </si>
  <si>
    <t>Всичко - 561 Социални услуги в домашна среда: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</si>
  <si>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</si>
  <si>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</si>
  <si>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</si>
  <si>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обезщетения и помощи по социалното подпомагане</t>
  </si>
  <si>
    <t>4202</t>
  </si>
  <si>
    <t>други текущи трансфери за домакинствата</t>
  </si>
  <si>
    <t>4219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</si>
  <si>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</si>
  <si>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</si>
  <si>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</si>
  <si>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</si>
  <si>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</si>
  <si>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</si>
  <si>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</si>
  <si>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</si>
  <si>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</si>
  <si>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</si>
  <si>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</si>
  <si>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</si>
  <si>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</si>
  <si>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</si>
  <si>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</si>
  <si>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</si>
  <si>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</si>
  <si>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</si>
  <si>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</si>
  <si>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</si>
  <si>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</si>
  <si>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</si>
  <si>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</si>
  <si>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</si>
  <si>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други субсидии и плащания</t>
  </si>
  <si>
    <t>4309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</si>
  <si>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</si>
  <si>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</si>
  <si>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</si>
  <si>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738 Читалища</t>
  </si>
  <si>
    <t>Всичко - 738 Читалища: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</si>
  <si>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</si>
  <si>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</si>
  <si>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</si>
  <si>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</si>
  <si>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</si>
  <si>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</si>
  <si>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</si>
  <si>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</si>
  <si>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</si>
  <si>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Всичко - VIII. Функция Икономически дейности и услуги:</t>
  </si>
  <si>
    <t>IX. Функция Разходи некласифицирани в другите функции</t>
  </si>
  <si>
    <t>910 Разходи за лихви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</si>
  <si>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</si>
  <si>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</si>
  <si>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</si>
  <si>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</si>
  <si>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</si>
  <si>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</si>
  <si>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</si>
  <si>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</si>
  <si>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997 Други разходи некласифицирани по другите функции</t>
  </si>
  <si>
    <t>такса ангажимент по заеми</t>
  </si>
  <si>
    <t>1063</t>
  </si>
  <si>
    <t>Всичко - 997 Други разходи некласифицирани по другите функции:</t>
  </si>
  <si>
    <t xml:space="preserve">998 Резерв </t>
  </si>
  <si>
    <t>Резерв за непредвидени и неотложни разходи</t>
  </si>
  <si>
    <t>0098</t>
  </si>
  <si>
    <t>Всичко - Резерв:</t>
  </si>
  <si>
    <t>Всичко - 998 Резерв :</t>
  </si>
  <si>
    <t>Всичко - IX. Функция Разходи некласифицирани в другите функции:</t>
  </si>
  <si>
    <t>Приложени №2 Разход</t>
  </si>
  <si>
    <t>Приложение №2 Приход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</si>
</sst>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right" vertical="center"/>
    </xf>
    <xf numFmtId="164" fontId="2" fillId="35" borderId="17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164" fontId="2" fillId="35" borderId="21" xfId="0" applyNumberFormat="1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 vertical="center"/>
      <protection locked="0"/>
    </xf>
    <xf numFmtId="0" fontId="22" fillId="36" borderId="0" xfId="0" applyFont="1" applyFill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0" xfId="0" applyNumberFormat="1" applyFont="1" applyFill="1" applyBorder="1" applyAlignment="1">
      <alignment/>
    </xf>
    <xf numFmtId="0" fontId="22" fillId="37" borderId="23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Alignment="1">
      <alignment/>
    </xf>
    <xf numFmtId="0" fontId="24" fillId="37" borderId="10" xfId="0" applyNumberFormat="1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 applyProtection="1">
      <alignment horizontal="center" vertical="center"/>
      <protection locked="0"/>
    </xf>
    <xf numFmtId="1" fontId="24" fillId="37" borderId="11" xfId="0" applyNumberFormat="1" applyFont="1" applyFill="1" applyBorder="1" applyAlignment="1" applyProtection="1">
      <alignment horizontal="center" vertical="center"/>
      <protection locked="0"/>
    </xf>
    <xf numFmtId="0" fontId="22" fillId="37" borderId="1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164" fontId="22" fillId="38" borderId="16" xfId="0" applyNumberFormat="1" applyFont="1" applyFill="1" applyBorder="1" applyAlignment="1">
      <alignment horizontal="right" vertical="center"/>
    </xf>
    <xf numFmtId="0" fontId="24" fillId="39" borderId="15" xfId="0" applyFont="1" applyFill="1" applyBorder="1" applyAlignment="1">
      <alignment horizontal="right" vertical="center"/>
    </xf>
    <xf numFmtId="0" fontId="22" fillId="36" borderId="19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right" vertical="center"/>
    </xf>
    <xf numFmtId="164" fontId="22" fillId="37" borderId="0" xfId="0" applyNumberFormat="1" applyFont="1" applyFill="1" applyBorder="1" applyAlignment="1">
      <alignment horizontal="right" vertical="center"/>
    </xf>
    <xf numFmtId="0" fontId="22" fillId="36" borderId="18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4" fillId="39" borderId="26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left" vertical="center"/>
    </xf>
    <xf numFmtId="0" fontId="24" fillId="38" borderId="28" xfId="0" applyFont="1" applyFill="1" applyBorder="1" applyAlignment="1">
      <alignment horizontal="left" vertical="center"/>
    </xf>
    <xf numFmtId="0" fontId="22" fillId="39" borderId="29" xfId="0" applyFont="1" applyFill="1" applyBorder="1" applyAlignment="1">
      <alignment horizontal="left" vertical="center"/>
    </xf>
    <xf numFmtId="164" fontId="22" fillId="38" borderId="30" xfId="0" applyNumberFormat="1" applyFont="1" applyFill="1" applyBorder="1" applyAlignment="1">
      <alignment horizontal="right" vertical="center"/>
    </xf>
    <xf numFmtId="0" fontId="22" fillId="37" borderId="31" xfId="0" applyFont="1" applyFill="1" applyBorder="1" applyAlignment="1">
      <alignment horizontal="left" vertical="center"/>
    </xf>
    <xf numFmtId="164" fontId="22" fillId="37" borderId="32" xfId="0" applyNumberFormat="1" applyFont="1" applyFill="1" applyBorder="1" applyAlignment="1">
      <alignment horizontal="right" vertical="center"/>
    </xf>
    <xf numFmtId="0" fontId="24" fillId="37" borderId="33" xfId="0" applyFont="1" applyFill="1" applyBorder="1" applyAlignment="1">
      <alignment vertical="center"/>
    </xf>
    <xf numFmtId="0" fontId="24" fillId="39" borderId="34" xfId="0" applyFont="1" applyFill="1" applyBorder="1" applyAlignment="1">
      <alignment horizontal="right" vertical="center"/>
    </xf>
    <xf numFmtId="164" fontId="22" fillId="38" borderId="34" xfId="0" applyNumberFormat="1" applyFont="1" applyFill="1" applyBorder="1" applyAlignment="1">
      <alignment horizontal="right" vertical="center"/>
    </xf>
    <xf numFmtId="164" fontId="22" fillId="38" borderId="35" xfId="0" applyNumberFormat="1" applyFont="1" applyFill="1" applyBorder="1" applyAlignment="1">
      <alignment horizontal="right" vertical="center"/>
    </xf>
    <xf numFmtId="0" fontId="2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/>
    </xf>
    <xf numFmtId="0" fontId="2" fillId="37" borderId="23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>
      <alignment/>
    </xf>
    <xf numFmtId="0" fontId="4" fillId="37" borderId="1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 applyProtection="1">
      <alignment horizontal="center" vertical="center"/>
      <protection locked="0"/>
    </xf>
    <xf numFmtId="0" fontId="4" fillId="37" borderId="0" xfId="0" applyNumberFormat="1" applyFont="1" applyFill="1" applyBorder="1" applyAlignment="1" applyProtection="1">
      <alignment horizontal="center" vertical="center"/>
      <protection locked="0"/>
    </xf>
    <xf numFmtId="1" fontId="4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left" vertical="center"/>
    </xf>
    <xf numFmtId="0" fontId="4" fillId="37" borderId="23" xfId="0" applyFont="1" applyFill="1" applyBorder="1" applyAlignment="1">
      <alignment horizontal="left" vertical="center" indent="1"/>
    </xf>
    <xf numFmtId="0" fontId="4" fillId="37" borderId="23" xfId="0" applyFont="1" applyFill="1" applyBorder="1" applyAlignment="1">
      <alignment horizontal="left" vertical="center" indent="2"/>
    </xf>
    <xf numFmtId="0" fontId="2" fillId="37" borderId="15" xfId="0" applyFont="1" applyFill="1" applyBorder="1" applyAlignment="1">
      <alignment horizontal="center" vertical="center"/>
    </xf>
    <xf numFmtId="164" fontId="2" fillId="38" borderId="17" xfId="0" applyNumberFormat="1" applyFont="1" applyFill="1" applyBorder="1" applyAlignment="1">
      <alignment horizontal="right" vertical="center"/>
    </xf>
    <xf numFmtId="164" fontId="2" fillId="38" borderId="16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0" fontId="4" fillId="37" borderId="1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center" vertical="center"/>
    </xf>
    <xf numFmtId="164" fontId="2" fillId="37" borderId="0" xfId="0" applyNumberFormat="1" applyFont="1" applyFill="1" applyBorder="1" applyAlignment="1">
      <alignment horizontal="right" vertical="center"/>
    </xf>
    <xf numFmtId="0" fontId="2" fillId="36" borderId="19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right" vertical="center" wrapText="1"/>
    </xf>
    <xf numFmtId="0" fontId="4" fillId="37" borderId="0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vertical="center"/>
    </xf>
    <xf numFmtId="0" fontId="4" fillId="39" borderId="36" xfId="0" applyFont="1" applyFill="1" applyBorder="1" applyAlignment="1">
      <alignment horizontal="right" vertical="center"/>
    </xf>
    <xf numFmtId="164" fontId="2" fillId="38" borderId="37" xfId="0" applyNumberFormat="1" applyFont="1" applyFill="1" applyBorder="1" applyAlignment="1">
      <alignment horizontal="right" vertical="center"/>
    </xf>
    <xf numFmtId="0" fontId="4" fillId="39" borderId="24" xfId="0" applyFont="1" applyFill="1" applyBorder="1" applyAlignment="1">
      <alignment horizontal="center"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vertical="center"/>
    </xf>
    <xf numFmtId="0" fontId="4" fillId="37" borderId="32" xfId="0" applyFont="1" applyFill="1" applyBorder="1" applyAlignment="1">
      <alignment vertical="center"/>
    </xf>
    <xf numFmtId="0" fontId="4" fillId="37" borderId="27" xfId="0" applyFont="1" applyFill="1" applyBorder="1" applyAlignment="1">
      <alignment horizontal="left" vertical="center"/>
    </xf>
    <xf numFmtId="0" fontId="4" fillId="37" borderId="28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 indent="1"/>
    </xf>
    <xf numFmtId="0" fontId="4" fillId="37" borderId="28" xfId="0" applyFont="1" applyFill="1" applyBorder="1" applyAlignment="1">
      <alignment horizontal="left" vertical="center" indent="1"/>
    </xf>
    <xf numFmtId="0" fontId="4" fillId="37" borderId="27" xfId="0" applyFont="1" applyFill="1" applyBorder="1" applyAlignment="1">
      <alignment horizontal="left" vertical="center" indent="2"/>
    </xf>
    <xf numFmtId="0" fontId="4" fillId="37" borderId="28" xfId="0" applyFont="1" applyFill="1" applyBorder="1" applyAlignment="1">
      <alignment horizontal="left" vertical="center" indent="2"/>
    </xf>
    <xf numFmtId="0" fontId="2" fillId="39" borderId="29" xfId="0" applyFont="1" applyFill="1" applyBorder="1" applyAlignment="1">
      <alignment horizontal="left" vertical="center"/>
    </xf>
    <xf numFmtId="164" fontId="2" fillId="38" borderId="30" xfId="0" applyNumberFormat="1" applyFont="1" applyFill="1" applyBorder="1" applyAlignment="1">
      <alignment horizontal="right" vertical="center"/>
    </xf>
    <xf numFmtId="0" fontId="4" fillId="37" borderId="31" xfId="0" applyFont="1" applyFill="1" applyBorder="1" applyAlignment="1">
      <alignment horizontal="right" vertical="center"/>
    </xf>
    <xf numFmtId="0" fontId="2" fillId="37" borderId="31" xfId="0" applyFont="1" applyFill="1" applyBorder="1" applyAlignment="1">
      <alignment horizontal="left" vertical="center"/>
    </xf>
    <xf numFmtId="164" fontId="2" fillId="37" borderId="32" xfId="0" applyNumberFormat="1" applyFont="1" applyFill="1" applyBorder="1" applyAlignment="1">
      <alignment horizontal="right" vertical="center"/>
    </xf>
    <xf numFmtId="0" fontId="4" fillId="37" borderId="31" xfId="0" applyFont="1" applyFill="1" applyBorder="1" applyAlignment="1">
      <alignment horizontal="right" vertical="center" wrapText="1"/>
    </xf>
    <xf numFmtId="0" fontId="2" fillId="37" borderId="33" xfId="0" applyFont="1" applyFill="1" applyBorder="1" applyAlignment="1">
      <alignment horizontal="left" vertical="center"/>
    </xf>
    <xf numFmtId="0" fontId="4" fillId="37" borderId="38" xfId="0" applyFont="1" applyFill="1" applyBorder="1" applyAlignment="1">
      <alignment horizontal="right" vertical="center"/>
    </xf>
    <xf numFmtId="164" fontId="2" fillId="37" borderId="38" xfId="0" applyNumberFormat="1" applyFont="1" applyFill="1" applyBorder="1" applyAlignment="1">
      <alignment horizontal="right" vertical="center"/>
    </xf>
    <xf numFmtId="164" fontId="2" fillId="37" borderId="39" xfId="0" applyNumberFormat="1" applyFont="1" applyFill="1" applyBorder="1" applyAlignment="1">
      <alignment horizontal="right" vertical="center"/>
    </xf>
    <xf numFmtId="0" fontId="2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28" sqref="O28"/>
    </sheetView>
  </sheetViews>
  <sheetFormatPr defaultColWidth="9.140625" defaultRowHeight="15"/>
  <cols>
    <col min="1" max="1" width="0.5625" style="37" customWidth="1"/>
    <col min="2" max="2" width="70.7109375" style="37" customWidth="1"/>
    <col min="3" max="3" width="12.7109375" style="37" customWidth="1"/>
    <col min="4" max="4" width="20.7109375" style="37" customWidth="1"/>
    <col min="5" max="8" width="20.7109375" style="37" hidden="1" customWidth="1"/>
    <col min="9" max="9" width="20.7109375" style="37" customWidth="1"/>
    <col min="10" max="10" width="9.140625" style="37" hidden="1" customWidth="1"/>
    <col min="11" max="11" width="17.57421875" style="37" hidden="1" customWidth="1"/>
    <col min="12" max="12" width="18.421875" style="37" hidden="1" customWidth="1"/>
    <col min="13" max="13" width="21.421875" style="37" hidden="1" customWidth="1"/>
    <col min="14" max="14" width="20.7109375" style="37" hidden="1" customWidth="1"/>
    <col min="15" max="15" width="18.28125" style="37" customWidth="1"/>
    <col min="16" max="16384" width="9.140625" style="37" customWidth="1"/>
  </cols>
  <sheetData>
    <row r="1" spans="4:9" ht="15">
      <c r="D1" s="126" t="s">
        <v>356</v>
      </c>
      <c r="E1" s="126"/>
      <c r="F1" s="126"/>
      <c r="G1" s="126"/>
      <c r="H1" s="126"/>
      <c r="I1" s="126"/>
    </row>
    <row r="2" spans="1:9" ht="15">
      <c r="A2" s="36"/>
      <c r="D2" s="126"/>
      <c r="E2" s="126"/>
      <c r="F2" s="126"/>
      <c r="G2" s="126"/>
      <c r="H2" s="126"/>
      <c r="I2" s="126"/>
    </row>
    <row r="3" spans="1:9" ht="20.25" customHeight="1">
      <c r="A3" s="38"/>
      <c r="B3" s="130" t="s">
        <v>0</v>
      </c>
      <c r="C3" s="131"/>
      <c r="D3" s="131"/>
      <c r="E3" s="131"/>
      <c r="F3" s="131"/>
      <c r="G3" s="131"/>
      <c r="H3" s="131"/>
      <c r="I3" s="131"/>
    </row>
    <row r="4" spans="1:8" s="41" customFormat="1" ht="18" customHeight="1">
      <c r="A4" s="39" t="str">
        <f>CONCATENATE("Бюджет ",H5)</f>
        <v>Бюджет 2021</v>
      </c>
      <c r="B4" s="40" t="s">
        <v>13</v>
      </c>
      <c r="C4" s="40"/>
      <c r="D4" s="40"/>
      <c r="E4" s="40"/>
      <c r="F4" s="40"/>
      <c r="G4" s="40"/>
      <c r="H4" s="40"/>
    </row>
    <row r="5" spans="1:8" ht="15.75" customHeight="1">
      <c r="A5" s="38"/>
      <c r="B5" s="42" t="str">
        <f>IF(ISBLANK(A3),"Обща",A3)</f>
        <v>Обща</v>
      </c>
      <c r="C5" s="43" t="s">
        <v>1</v>
      </c>
      <c r="D5" s="44" t="s">
        <v>14</v>
      </c>
      <c r="E5" s="43" t="s">
        <v>2</v>
      </c>
      <c r="F5" s="44" t="str">
        <f>IF(A2="B","Начален",IF(A2="N","Предварителен",IF(A2="R","Уточнен",IF(A2="D","Проектобюджет",IF(A2="P","Прогноза",IF(A2="U","Актуализиран","Грешка"))))))</f>
        <v>Грешка</v>
      </c>
      <c r="G5" s="43" t="s">
        <v>3</v>
      </c>
      <c r="H5" s="45">
        <v>2021</v>
      </c>
    </row>
    <row r="6" spans="1:8" ht="15.75" customHeight="1">
      <c r="A6" s="38"/>
      <c r="B6" s="46"/>
      <c r="C6" s="47"/>
      <c r="D6" s="48"/>
      <c r="E6" s="48"/>
      <c r="F6" s="47"/>
      <c r="G6" s="48"/>
      <c r="H6" s="49"/>
    </row>
    <row r="7" spans="1:8" ht="42" customHeight="1">
      <c r="A7" s="38"/>
      <c r="B7" s="60" t="s">
        <v>4</v>
      </c>
      <c r="C7" s="61" t="s">
        <v>5</v>
      </c>
      <c r="D7" s="61" t="str">
        <f>IF(A2="B","Годишен план",IF(A2="R","Уточнен годишен план",IF(A2="N","Предварителен годишен план",IF(A2="U","Актуализиран годишен план",CONCATENATE("Годишен отчет ",H5-1)))))</f>
        <v>Годишен отчет 2020</v>
      </c>
      <c r="E7" s="61" t="str">
        <f>IF(OR(A2="B",A2="N",A2="R",A2="U"),"Стойност I-во тримесечие",A4)</f>
        <v>Бюджет 2021</v>
      </c>
      <c r="F7" s="61" t="str">
        <f>IF(OR(A2="B",A2="N",A2="R",A2="U"),"Стойност II-ро тримесечие",IF(A2="P",CONCATENATE("Прогноза ",H5+1),CONCATENATE("Проектобюджет ",H5+1)))</f>
        <v>Проектобюджет 2022</v>
      </c>
      <c r="G7" s="61" t="str">
        <f>IF(OR(A2="B",A2="N",A2="R",A2="U"),"Стойност III-то тримесечие",CONCATENATE("Прогноза ",H5+2))</f>
        <v>Прогноза 2023</v>
      </c>
      <c r="H7" s="62" t="str">
        <f>IF(OR(A2="B",A2="N",A2="R",A2="U"),"Стойност IV-то тримесечие",CONCATENATE("Прогноза ",H5+3))</f>
        <v>Прогноза 2024</v>
      </c>
    </row>
    <row r="8" spans="1:8" ht="15.75" customHeight="1">
      <c r="A8" s="50"/>
      <c r="B8" s="63" t="s">
        <v>6</v>
      </c>
      <c r="C8" s="51"/>
      <c r="D8" s="51"/>
      <c r="E8" s="51"/>
      <c r="F8" s="51"/>
      <c r="G8" s="51"/>
      <c r="H8" s="64"/>
    </row>
    <row r="9" spans="1:8" ht="15.75" customHeight="1">
      <c r="A9" s="52"/>
      <c r="B9" s="63" t="s">
        <v>15</v>
      </c>
      <c r="C9" s="51"/>
      <c r="D9" s="51"/>
      <c r="E9" s="51"/>
      <c r="F9" s="51"/>
      <c r="G9" s="51"/>
      <c r="H9" s="64"/>
    </row>
    <row r="10" spans="1:14" ht="15" customHeight="1">
      <c r="A10" s="52"/>
      <c r="B10" s="65" t="s">
        <v>16</v>
      </c>
      <c r="C10" s="53" t="s">
        <v>17</v>
      </c>
      <c r="D10" s="54">
        <v>11000</v>
      </c>
      <c r="E10" s="54">
        <v>10000</v>
      </c>
      <c r="F10" s="54">
        <v>1000</v>
      </c>
      <c r="G10" s="54">
        <v>0</v>
      </c>
      <c r="H10" s="66">
        <v>0</v>
      </c>
      <c r="J10" s="37">
        <v>11000</v>
      </c>
      <c r="K10" s="37">
        <v>10000</v>
      </c>
      <c r="L10" s="37">
        <v>1000</v>
      </c>
      <c r="M10" s="37">
        <v>0</v>
      </c>
      <c r="N10" s="37">
        <v>0</v>
      </c>
    </row>
    <row r="11" spans="1:8" ht="15" customHeight="1">
      <c r="A11" s="52"/>
      <c r="B11" s="65" t="s">
        <v>18</v>
      </c>
      <c r="C11" s="53" t="s">
        <v>19</v>
      </c>
      <c r="D11" s="54">
        <v>11000</v>
      </c>
      <c r="E11" s="54">
        <v>10000</v>
      </c>
      <c r="F11" s="54">
        <v>1000</v>
      </c>
      <c r="G11" s="54">
        <v>0</v>
      </c>
      <c r="H11" s="66">
        <v>0</v>
      </c>
    </row>
    <row r="12" spans="1:14" ht="15" customHeight="1">
      <c r="A12" s="52"/>
      <c r="B12" s="65" t="s">
        <v>20</v>
      </c>
      <c r="C12" s="53" t="s">
        <v>21</v>
      </c>
      <c r="D12" s="54">
        <v>780702</v>
      </c>
      <c r="E12" s="54">
        <v>237750</v>
      </c>
      <c r="F12" s="54">
        <v>216446</v>
      </c>
      <c r="G12" s="54">
        <v>154976</v>
      </c>
      <c r="H12" s="66">
        <v>171530</v>
      </c>
      <c r="J12" s="37">
        <v>780702</v>
      </c>
      <c r="K12" s="37">
        <v>237750</v>
      </c>
      <c r="L12" s="37">
        <v>216446</v>
      </c>
      <c r="M12" s="37">
        <v>154976</v>
      </c>
      <c r="N12" s="37">
        <v>171530</v>
      </c>
    </row>
    <row r="13" spans="1:8" ht="15" customHeight="1">
      <c r="A13" s="52"/>
      <c r="B13" s="65" t="s">
        <v>22</v>
      </c>
      <c r="C13" s="53" t="s">
        <v>23</v>
      </c>
      <c r="D13" s="54">
        <v>167750</v>
      </c>
      <c r="E13" s="54">
        <v>50000</v>
      </c>
      <c r="F13" s="54">
        <v>39250</v>
      </c>
      <c r="G13" s="54">
        <v>39250</v>
      </c>
      <c r="H13" s="66">
        <v>39250</v>
      </c>
    </row>
    <row r="14" spans="1:8" ht="15" customHeight="1">
      <c r="A14" s="52"/>
      <c r="B14" s="65" t="s">
        <v>24</v>
      </c>
      <c r="C14" s="53" t="s">
        <v>25</v>
      </c>
      <c r="D14" s="54">
        <v>525952</v>
      </c>
      <c r="E14" s="54">
        <v>170000</v>
      </c>
      <c r="F14" s="54">
        <v>159446</v>
      </c>
      <c r="G14" s="54">
        <v>97976</v>
      </c>
      <c r="H14" s="66">
        <v>98530</v>
      </c>
    </row>
    <row r="15" spans="1:8" ht="15" customHeight="1">
      <c r="A15" s="52"/>
      <c r="B15" s="65" t="s">
        <v>26</v>
      </c>
      <c r="C15" s="53" t="s">
        <v>27</v>
      </c>
      <c r="D15" s="54">
        <v>86000</v>
      </c>
      <c r="E15" s="54">
        <v>17500</v>
      </c>
      <c r="F15" s="54">
        <v>17500</v>
      </c>
      <c r="G15" s="54">
        <v>17500</v>
      </c>
      <c r="H15" s="66">
        <v>33500</v>
      </c>
    </row>
    <row r="16" spans="1:8" ht="15" customHeight="1">
      <c r="A16" s="52"/>
      <c r="B16" s="65" t="s">
        <v>28</v>
      </c>
      <c r="C16" s="53" t="s">
        <v>29</v>
      </c>
      <c r="D16" s="54">
        <v>1000</v>
      </c>
      <c r="E16" s="54">
        <v>250</v>
      </c>
      <c r="F16" s="54">
        <v>250</v>
      </c>
      <c r="G16" s="54">
        <v>250</v>
      </c>
      <c r="H16" s="66">
        <v>250</v>
      </c>
    </row>
    <row r="17" spans="1:8" ht="15.75" customHeight="1">
      <c r="A17" s="52"/>
      <c r="B17" s="67"/>
      <c r="C17" s="55" t="s">
        <v>7</v>
      </c>
      <c r="D17" s="54">
        <f>SUM(J10:J16)</f>
        <v>791702</v>
      </c>
      <c r="E17" s="54">
        <f>SUM(K10:K16)</f>
        <v>247750</v>
      </c>
      <c r="F17" s="54">
        <f>SUM(L10:L16)</f>
        <v>217446</v>
      </c>
      <c r="G17" s="54">
        <f>SUM(M10:M16)</f>
        <v>154976</v>
      </c>
      <c r="H17" s="66">
        <f>SUM(N10:N16)</f>
        <v>171530</v>
      </c>
    </row>
    <row r="18" spans="1:8" ht="16.5" customHeight="1">
      <c r="A18" s="56"/>
      <c r="B18" s="67"/>
      <c r="C18" s="57"/>
      <c r="D18" s="58"/>
      <c r="E18" s="58"/>
      <c r="F18" s="58"/>
      <c r="G18" s="58"/>
      <c r="H18" s="68"/>
    </row>
    <row r="19" spans="1:8" ht="15.75" customHeight="1">
      <c r="A19" s="52"/>
      <c r="B19" s="63" t="s">
        <v>30</v>
      </c>
      <c r="C19" s="51"/>
      <c r="D19" s="51"/>
      <c r="E19" s="51"/>
      <c r="F19" s="51"/>
      <c r="G19" s="51"/>
      <c r="H19" s="64"/>
    </row>
    <row r="20" spans="1:14" ht="15" customHeight="1">
      <c r="A20" s="52"/>
      <c r="B20" s="65" t="s">
        <v>31</v>
      </c>
      <c r="C20" s="53" t="s">
        <v>32</v>
      </c>
      <c r="D20" s="54">
        <v>71686</v>
      </c>
      <c r="E20" s="54">
        <v>14750</v>
      </c>
      <c r="F20" s="54">
        <v>14750</v>
      </c>
      <c r="G20" s="54">
        <v>14750</v>
      </c>
      <c r="H20" s="66">
        <v>27436</v>
      </c>
      <c r="J20" s="37">
        <v>71686</v>
      </c>
      <c r="K20" s="37">
        <v>14750</v>
      </c>
      <c r="L20" s="37">
        <v>14750</v>
      </c>
      <c r="M20" s="37">
        <v>14750</v>
      </c>
      <c r="N20" s="37">
        <v>27436</v>
      </c>
    </row>
    <row r="21" spans="1:8" ht="15" customHeight="1">
      <c r="A21" s="52"/>
      <c r="B21" s="65" t="s">
        <v>33</v>
      </c>
      <c r="C21" s="53" t="s">
        <v>34</v>
      </c>
      <c r="D21" s="54">
        <v>1000</v>
      </c>
      <c r="E21" s="54">
        <v>250</v>
      </c>
      <c r="F21" s="54">
        <v>250</v>
      </c>
      <c r="G21" s="54">
        <v>250</v>
      </c>
      <c r="H21" s="66">
        <v>250</v>
      </c>
    </row>
    <row r="22" spans="1:8" ht="15" customHeight="1">
      <c r="A22" s="52"/>
      <c r="B22" s="65" t="s">
        <v>35</v>
      </c>
      <c r="C22" s="53" t="s">
        <v>36</v>
      </c>
      <c r="D22" s="54">
        <v>56686</v>
      </c>
      <c r="E22" s="54">
        <v>12500</v>
      </c>
      <c r="F22" s="54">
        <v>12500</v>
      </c>
      <c r="G22" s="54">
        <v>12500</v>
      </c>
      <c r="H22" s="66">
        <v>19186</v>
      </c>
    </row>
    <row r="23" spans="1:9" ht="15" customHeight="1">
      <c r="A23" s="52"/>
      <c r="B23" s="65" t="s">
        <v>37</v>
      </c>
      <c r="C23" s="53" t="s">
        <v>38</v>
      </c>
      <c r="D23" s="54">
        <v>14000</v>
      </c>
      <c r="E23" s="54">
        <v>2000</v>
      </c>
      <c r="F23" s="54">
        <v>2000</v>
      </c>
      <c r="G23" s="54">
        <v>2000</v>
      </c>
      <c r="H23" s="66">
        <v>8000</v>
      </c>
      <c r="I23" s="38"/>
    </row>
    <row r="24" spans="1:14" ht="15" customHeight="1">
      <c r="A24" s="52"/>
      <c r="B24" s="65" t="s">
        <v>39</v>
      </c>
      <c r="C24" s="53" t="s">
        <v>40</v>
      </c>
      <c r="D24" s="54">
        <v>646367</v>
      </c>
      <c r="E24" s="54">
        <v>205290</v>
      </c>
      <c r="F24" s="54">
        <v>140583</v>
      </c>
      <c r="G24" s="54">
        <v>141083</v>
      </c>
      <c r="H24" s="66">
        <v>159411</v>
      </c>
      <c r="J24" s="37">
        <v>646367</v>
      </c>
      <c r="K24" s="37">
        <v>205290</v>
      </c>
      <c r="L24" s="37">
        <v>140583</v>
      </c>
      <c r="M24" s="37">
        <v>141083</v>
      </c>
      <c r="N24" s="37">
        <v>159411</v>
      </c>
    </row>
    <row r="25" spans="1:8" ht="15" customHeight="1">
      <c r="A25" s="52"/>
      <c r="B25" s="65" t="s">
        <v>41</v>
      </c>
      <c r="C25" s="53" t="s">
        <v>42</v>
      </c>
      <c r="D25" s="54">
        <v>62327</v>
      </c>
      <c r="E25" s="54">
        <v>13750</v>
      </c>
      <c r="F25" s="54">
        <v>13750</v>
      </c>
      <c r="G25" s="54">
        <v>13750</v>
      </c>
      <c r="H25" s="66">
        <v>21077</v>
      </c>
    </row>
    <row r="26" spans="1:8" ht="15" customHeight="1">
      <c r="A26" s="52"/>
      <c r="B26" s="65" t="s">
        <v>43</v>
      </c>
      <c r="C26" s="53" t="s">
        <v>44</v>
      </c>
      <c r="D26" s="54">
        <v>12000</v>
      </c>
      <c r="E26" s="54">
        <v>500</v>
      </c>
      <c r="F26" s="54">
        <v>500</v>
      </c>
      <c r="G26" s="54">
        <v>1000</v>
      </c>
      <c r="H26" s="66">
        <v>10000</v>
      </c>
    </row>
    <row r="27" spans="1:8" ht="15" customHeight="1">
      <c r="A27" s="52"/>
      <c r="B27" s="65" t="s">
        <v>45</v>
      </c>
      <c r="C27" s="53" t="s">
        <v>46</v>
      </c>
      <c r="D27" s="54">
        <v>526000</v>
      </c>
      <c r="E27" s="54">
        <v>180000</v>
      </c>
      <c r="F27" s="54">
        <v>115333</v>
      </c>
      <c r="G27" s="54">
        <v>115333</v>
      </c>
      <c r="H27" s="66">
        <v>115334</v>
      </c>
    </row>
    <row r="28" spans="1:8" ht="15" customHeight="1">
      <c r="A28" s="52"/>
      <c r="B28" s="65" t="s">
        <v>47</v>
      </c>
      <c r="C28" s="53" t="s">
        <v>48</v>
      </c>
      <c r="D28" s="54">
        <v>20000</v>
      </c>
      <c r="E28" s="54">
        <v>5000</v>
      </c>
      <c r="F28" s="54">
        <v>5000</v>
      </c>
      <c r="G28" s="54">
        <v>5000</v>
      </c>
      <c r="H28" s="66">
        <v>5000</v>
      </c>
    </row>
    <row r="29" spans="1:8" ht="15" customHeight="1">
      <c r="A29" s="52"/>
      <c r="B29" s="65" t="s">
        <v>49</v>
      </c>
      <c r="C29" s="53" t="s">
        <v>50</v>
      </c>
      <c r="D29" s="54">
        <v>18000</v>
      </c>
      <c r="E29" s="54">
        <v>4000</v>
      </c>
      <c r="F29" s="54">
        <v>4000</v>
      </c>
      <c r="G29" s="54">
        <v>5000</v>
      </c>
      <c r="H29" s="66">
        <v>5000</v>
      </c>
    </row>
    <row r="30" spans="1:8" ht="15" customHeight="1">
      <c r="A30" s="52"/>
      <c r="B30" s="65" t="s">
        <v>51</v>
      </c>
      <c r="C30" s="53" t="s">
        <v>52</v>
      </c>
      <c r="D30" s="54">
        <v>40</v>
      </c>
      <c r="E30" s="54">
        <v>40</v>
      </c>
      <c r="F30" s="54">
        <v>0</v>
      </c>
      <c r="G30" s="54">
        <v>0</v>
      </c>
      <c r="H30" s="66">
        <v>0</v>
      </c>
    </row>
    <row r="31" spans="1:8" ht="15" customHeight="1">
      <c r="A31" s="52"/>
      <c r="B31" s="65" t="s">
        <v>53</v>
      </c>
      <c r="C31" s="53" t="s">
        <v>54</v>
      </c>
      <c r="D31" s="54">
        <v>8000</v>
      </c>
      <c r="E31" s="54">
        <v>2000</v>
      </c>
      <c r="F31" s="54">
        <v>2000</v>
      </c>
      <c r="G31" s="54">
        <v>1000</v>
      </c>
      <c r="H31" s="66">
        <v>3000</v>
      </c>
    </row>
    <row r="32" spans="1:14" ht="15" customHeight="1">
      <c r="A32" s="52"/>
      <c r="B32" s="65" t="s">
        <v>55</v>
      </c>
      <c r="C32" s="53" t="s">
        <v>56</v>
      </c>
      <c r="D32" s="54">
        <v>36000</v>
      </c>
      <c r="E32" s="54">
        <v>8750</v>
      </c>
      <c r="F32" s="54">
        <v>8750</v>
      </c>
      <c r="G32" s="54">
        <v>9250</v>
      </c>
      <c r="H32" s="66">
        <v>9250</v>
      </c>
      <c r="J32" s="37">
        <v>36000</v>
      </c>
      <c r="K32" s="37">
        <v>8750</v>
      </c>
      <c r="L32" s="37">
        <v>8750</v>
      </c>
      <c r="M32" s="37">
        <v>9250</v>
      </c>
      <c r="N32" s="37">
        <v>9250</v>
      </c>
    </row>
    <row r="33" spans="1:8" ht="15" customHeight="1">
      <c r="A33" s="52"/>
      <c r="B33" s="65" t="s">
        <v>57</v>
      </c>
      <c r="C33" s="53" t="s">
        <v>58</v>
      </c>
      <c r="D33" s="54">
        <v>3000</v>
      </c>
      <c r="E33" s="54">
        <v>500</v>
      </c>
      <c r="F33" s="54">
        <v>500</v>
      </c>
      <c r="G33" s="54">
        <v>1000</v>
      </c>
      <c r="H33" s="66">
        <v>1000</v>
      </c>
    </row>
    <row r="34" spans="1:8" ht="15" customHeight="1">
      <c r="A34" s="52"/>
      <c r="B34" s="65" t="s">
        <v>59</v>
      </c>
      <c r="C34" s="53" t="s">
        <v>60</v>
      </c>
      <c r="D34" s="54">
        <v>33000</v>
      </c>
      <c r="E34" s="54">
        <v>8250</v>
      </c>
      <c r="F34" s="54">
        <v>8250</v>
      </c>
      <c r="G34" s="54">
        <v>8250</v>
      </c>
      <c r="H34" s="66">
        <v>8250</v>
      </c>
    </row>
    <row r="35" spans="1:14" ht="15" customHeight="1">
      <c r="A35" s="52"/>
      <c r="B35" s="65" t="s">
        <v>61</v>
      </c>
      <c r="C35" s="53" t="s">
        <v>62</v>
      </c>
      <c r="D35" s="54">
        <v>62262</v>
      </c>
      <c r="E35" s="54">
        <v>10000</v>
      </c>
      <c r="F35" s="54">
        <v>10000</v>
      </c>
      <c r="G35" s="54">
        <v>11000</v>
      </c>
      <c r="H35" s="66">
        <v>31262</v>
      </c>
      <c r="J35" s="37">
        <v>62262</v>
      </c>
      <c r="K35" s="37">
        <v>10000</v>
      </c>
      <c r="L35" s="37">
        <v>10000</v>
      </c>
      <c r="M35" s="37">
        <v>11000</v>
      </c>
      <c r="N35" s="37">
        <v>31262</v>
      </c>
    </row>
    <row r="36" spans="1:8" ht="15" customHeight="1">
      <c r="A36" s="52"/>
      <c r="B36" s="65" t="s">
        <v>63</v>
      </c>
      <c r="C36" s="53" t="s">
        <v>64</v>
      </c>
      <c r="D36" s="54">
        <v>62262</v>
      </c>
      <c r="E36" s="54">
        <v>10000</v>
      </c>
      <c r="F36" s="54">
        <v>10000</v>
      </c>
      <c r="G36" s="54">
        <v>11000</v>
      </c>
      <c r="H36" s="66">
        <v>31262</v>
      </c>
    </row>
    <row r="37" spans="1:14" ht="15" customHeight="1">
      <c r="A37" s="52"/>
      <c r="B37" s="65" t="s">
        <v>65</v>
      </c>
      <c r="C37" s="53" t="s">
        <v>66</v>
      </c>
      <c r="D37" s="54">
        <v>-186590</v>
      </c>
      <c r="E37" s="54">
        <v>-6000</v>
      </c>
      <c r="F37" s="54">
        <v>-11000</v>
      </c>
      <c r="G37" s="54">
        <v>-11000</v>
      </c>
      <c r="H37" s="66">
        <v>-158590</v>
      </c>
      <c r="J37" s="37">
        <v>-186590</v>
      </c>
      <c r="K37" s="37">
        <v>-6000</v>
      </c>
      <c r="L37" s="37">
        <v>-11000</v>
      </c>
      <c r="M37" s="37">
        <v>-11000</v>
      </c>
      <c r="N37" s="37">
        <v>-158590</v>
      </c>
    </row>
    <row r="38" spans="1:8" ht="15" customHeight="1">
      <c r="A38" s="52"/>
      <c r="B38" s="65" t="s">
        <v>67</v>
      </c>
      <c r="C38" s="53" t="s">
        <v>68</v>
      </c>
      <c r="D38" s="54">
        <v>-179998</v>
      </c>
      <c r="E38" s="54">
        <v>-5000</v>
      </c>
      <c r="F38" s="54">
        <v>-10000</v>
      </c>
      <c r="G38" s="54">
        <v>-10000</v>
      </c>
      <c r="H38" s="66">
        <v>-154998</v>
      </c>
    </row>
    <row r="39" spans="1:8" ht="15" customHeight="1">
      <c r="A39" s="52"/>
      <c r="B39" s="65" t="s">
        <v>69</v>
      </c>
      <c r="C39" s="53" t="s">
        <v>70</v>
      </c>
      <c r="D39" s="54">
        <v>-6592</v>
      </c>
      <c r="E39" s="54">
        <v>-1000</v>
      </c>
      <c r="F39" s="54">
        <v>-1000</v>
      </c>
      <c r="G39" s="54">
        <v>-1000</v>
      </c>
      <c r="H39" s="66">
        <v>-3592</v>
      </c>
    </row>
    <row r="40" spans="1:14" ht="15" customHeight="1">
      <c r="A40" s="52"/>
      <c r="B40" s="65" t="s">
        <v>71</v>
      </c>
      <c r="C40" s="53" t="s">
        <v>72</v>
      </c>
      <c r="D40" s="54">
        <v>236739</v>
      </c>
      <c r="E40" s="54">
        <v>104000</v>
      </c>
      <c r="F40" s="54">
        <v>182464</v>
      </c>
      <c r="G40" s="54">
        <v>72500</v>
      </c>
      <c r="H40" s="66">
        <v>-122225</v>
      </c>
      <c r="J40" s="37">
        <v>236739</v>
      </c>
      <c r="K40" s="37">
        <v>104000</v>
      </c>
      <c r="L40" s="37">
        <v>182464</v>
      </c>
      <c r="M40" s="37">
        <v>72500</v>
      </c>
      <c r="N40" s="37">
        <v>-122225</v>
      </c>
    </row>
    <row r="41" spans="1:8" ht="15" customHeight="1">
      <c r="A41" s="52"/>
      <c r="B41" s="65" t="s">
        <v>73</v>
      </c>
      <c r="C41" s="53" t="s">
        <v>74</v>
      </c>
      <c r="D41" s="54">
        <v>36134</v>
      </c>
      <c r="E41" s="54">
        <v>22000</v>
      </c>
      <c r="F41" s="54">
        <v>81464</v>
      </c>
      <c r="G41" s="54">
        <v>21500</v>
      </c>
      <c r="H41" s="66">
        <v>-88830</v>
      </c>
    </row>
    <row r="42" spans="1:8" ht="15" customHeight="1">
      <c r="A42" s="52"/>
      <c r="B42" s="65" t="s">
        <v>75</v>
      </c>
      <c r="C42" s="53" t="s">
        <v>76</v>
      </c>
      <c r="D42" s="54">
        <v>25898</v>
      </c>
      <c r="E42" s="54">
        <v>2000</v>
      </c>
      <c r="F42" s="54">
        <v>1000</v>
      </c>
      <c r="G42" s="54">
        <v>1000</v>
      </c>
      <c r="H42" s="66">
        <v>21898</v>
      </c>
    </row>
    <row r="43" spans="1:8" ht="15" customHeight="1">
      <c r="A43" s="52"/>
      <c r="B43" s="65" t="s">
        <v>77</v>
      </c>
      <c r="C43" s="53" t="s">
        <v>78</v>
      </c>
      <c r="D43" s="54">
        <v>174707</v>
      </c>
      <c r="E43" s="54">
        <v>80000</v>
      </c>
      <c r="F43" s="54">
        <v>100000</v>
      </c>
      <c r="G43" s="54">
        <v>50000</v>
      </c>
      <c r="H43" s="66">
        <v>-55293</v>
      </c>
    </row>
    <row r="44" spans="1:14" ht="15" customHeight="1">
      <c r="A44" s="52"/>
      <c r="B44" s="65" t="s">
        <v>79</v>
      </c>
      <c r="C44" s="53" t="s">
        <v>80</v>
      </c>
      <c r="D44" s="54">
        <v>0</v>
      </c>
      <c r="E44" s="54">
        <v>5000</v>
      </c>
      <c r="F44" s="54">
        <v>5000</v>
      </c>
      <c r="G44" s="54">
        <v>15000</v>
      </c>
      <c r="H44" s="66">
        <v>-25000</v>
      </c>
      <c r="J44" s="37">
        <v>0</v>
      </c>
      <c r="K44" s="37">
        <v>5000</v>
      </c>
      <c r="L44" s="37">
        <v>5000</v>
      </c>
      <c r="M44" s="37">
        <v>15000</v>
      </c>
      <c r="N44" s="37">
        <v>-25000</v>
      </c>
    </row>
    <row r="45" spans="1:14" ht="15" customHeight="1">
      <c r="A45" s="52"/>
      <c r="B45" s="65" t="s">
        <v>81</v>
      </c>
      <c r="C45" s="53" t="s">
        <v>82</v>
      </c>
      <c r="D45" s="54">
        <v>46171</v>
      </c>
      <c r="E45" s="54">
        <v>4100</v>
      </c>
      <c r="F45" s="54">
        <v>4000</v>
      </c>
      <c r="G45" s="54">
        <v>2000</v>
      </c>
      <c r="H45" s="66">
        <v>36071</v>
      </c>
      <c r="J45" s="37">
        <v>46171</v>
      </c>
      <c r="K45" s="37">
        <v>4100</v>
      </c>
      <c r="L45" s="37">
        <v>4000</v>
      </c>
      <c r="M45" s="37">
        <v>2000</v>
      </c>
      <c r="N45" s="37">
        <v>36071</v>
      </c>
    </row>
    <row r="46" spans="1:8" ht="15" customHeight="1">
      <c r="A46" s="52"/>
      <c r="B46" s="65" t="s">
        <v>83</v>
      </c>
      <c r="C46" s="53" t="s">
        <v>84</v>
      </c>
      <c r="D46" s="54">
        <v>46171</v>
      </c>
      <c r="E46" s="54">
        <v>4100</v>
      </c>
      <c r="F46" s="54">
        <v>4000</v>
      </c>
      <c r="G46" s="54">
        <v>2000</v>
      </c>
      <c r="H46" s="66">
        <v>36071</v>
      </c>
    </row>
    <row r="47" spans="1:8" ht="15.75" customHeight="1">
      <c r="A47" s="52"/>
      <c r="B47" s="67"/>
      <c r="C47" s="55" t="s">
        <v>7</v>
      </c>
      <c r="D47" s="54">
        <f>SUM(J20:J46)</f>
        <v>912635</v>
      </c>
      <c r="E47" s="54">
        <f>SUM(K20:K46)</f>
        <v>345890</v>
      </c>
      <c r="F47" s="54">
        <f>SUM(L20:L46)</f>
        <v>354547</v>
      </c>
      <c r="G47" s="54">
        <f>SUM(M20:M46)</f>
        <v>254583</v>
      </c>
      <c r="H47" s="66">
        <f>SUM(N20:N46)</f>
        <v>-42385</v>
      </c>
    </row>
    <row r="48" spans="1:8" ht="16.5" customHeight="1">
      <c r="A48" s="56"/>
      <c r="B48" s="67"/>
      <c r="C48" s="57"/>
      <c r="D48" s="58"/>
      <c r="E48" s="58"/>
      <c r="F48" s="58"/>
      <c r="G48" s="58"/>
      <c r="H48" s="68"/>
    </row>
    <row r="49" spans="1:8" ht="15.75" customHeight="1">
      <c r="A49" s="52"/>
      <c r="B49" s="63" t="s">
        <v>85</v>
      </c>
      <c r="C49" s="51"/>
      <c r="D49" s="51"/>
      <c r="E49" s="51"/>
      <c r="F49" s="51"/>
      <c r="G49" s="51"/>
      <c r="H49" s="64"/>
    </row>
    <row r="50" spans="1:14" ht="15" customHeight="1">
      <c r="A50" s="52"/>
      <c r="B50" s="65" t="s">
        <v>86</v>
      </c>
      <c r="C50" s="53" t="s">
        <v>87</v>
      </c>
      <c r="D50" s="54">
        <v>9945752</v>
      </c>
      <c r="E50" s="54">
        <v>3610170</v>
      </c>
      <c r="F50" s="54">
        <v>1899325</v>
      </c>
      <c r="G50" s="54">
        <v>1866042</v>
      </c>
      <c r="H50" s="66">
        <v>2570215</v>
      </c>
      <c r="J50" s="37">
        <v>9945752</v>
      </c>
      <c r="K50" s="37">
        <v>3610170</v>
      </c>
      <c r="L50" s="37">
        <v>1899325</v>
      </c>
      <c r="M50" s="37">
        <v>1866042</v>
      </c>
      <c r="N50" s="37">
        <v>2570215</v>
      </c>
    </row>
    <row r="51" spans="1:8" ht="15" customHeight="1">
      <c r="A51" s="52"/>
      <c r="B51" s="65" t="s">
        <v>88</v>
      </c>
      <c r="C51" s="53" t="s">
        <v>89</v>
      </c>
      <c r="D51" s="54">
        <v>7564077</v>
      </c>
      <c r="E51" s="54">
        <v>2156225</v>
      </c>
      <c r="F51" s="54">
        <v>1899325</v>
      </c>
      <c r="G51" s="54">
        <v>1594801</v>
      </c>
      <c r="H51" s="66">
        <v>1913726</v>
      </c>
    </row>
    <row r="52" spans="1:8" ht="15" customHeight="1">
      <c r="A52" s="52"/>
      <c r="B52" s="65" t="s">
        <v>90</v>
      </c>
      <c r="C52" s="53" t="s">
        <v>91</v>
      </c>
      <c r="D52" s="54">
        <v>1179300</v>
      </c>
      <c r="E52" s="54">
        <v>637150</v>
      </c>
      <c r="F52" s="54">
        <v>0</v>
      </c>
      <c r="G52" s="54">
        <v>247325</v>
      </c>
      <c r="H52" s="66">
        <v>294825</v>
      </c>
    </row>
    <row r="53" spans="1:8" ht="15" customHeight="1">
      <c r="A53" s="52"/>
      <c r="B53" s="65" t="s">
        <v>92</v>
      </c>
      <c r="C53" s="53" t="s">
        <v>93</v>
      </c>
      <c r="D53" s="54">
        <v>689900</v>
      </c>
      <c r="E53" s="54">
        <v>689900</v>
      </c>
      <c r="F53" s="54">
        <v>0</v>
      </c>
      <c r="G53" s="54">
        <v>0</v>
      </c>
      <c r="H53" s="66">
        <v>0</v>
      </c>
    </row>
    <row r="54" spans="1:8" ht="15" customHeight="1">
      <c r="A54" s="52"/>
      <c r="B54" s="65" t="s">
        <v>94</v>
      </c>
      <c r="C54" s="53" t="s">
        <v>95</v>
      </c>
      <c r="D54" s="54">
        <v>248360</v>
      </c>
      <c r="E54" s="54">
        <v>707</v>
      </c>
      <c r="F54" s="54">
        <v>0</v>
      </c>
      <c r="G54" s="54">
        <v>360</v>
      </c>
      <c r="H54" s="66">
        <v>247293</v>
      </c>
    </row>
    <row r="55" spans="1:8" ht="15" customHeight="1">
      <c r="A55" s="52"/>
      <c r="B55" s="65" t="s">
        <v>96</v>
      </c>
      <c r="C55" s="53" t="s">
        <v>97</v>
      </c>
      <c r="D55" s="54">
        <v>-386</v>
      </c>
      <c r="E55" s="54">
        <v>0</v>
      </c>
      <c r="F55" s="54">
        <v>0</v>
      </c>
      <c r="G55" s="54">
        <v>0</v>
      </c>
      <c r="H55" s="66">
        <v>-386</v>
      </c>
    </row>
    <row r="56" spans="1:8" ht="15" customHeight="1">
      <c r="A56" s="52"/>
      <c r="B56" s="65" t="s">
        <v>98</v>
      </c>
      <c r="C56" s="53" t="s">
        <v>99</v>
      </c>
      <c r="D56" s="54">
        <v>264501</v>
      </c>
      <c r="E56" s="54">
        <v>126188</v>
      </c>
      <c r="F56" s="54">
        <v>0</v>
      </c>
      <c r="G56" s="54">
        <v>23556</v>
      </c>
      <c r="H56" s="66">
        <v>114757</v>
      </c>
    </row>
    <row r="57" spans="1:14" ht="15" customHeight="1">
      <c r="A57" s="52"/>
      <c r="B57" s="65" t="s">
        <v>100</v>
      </c>
      <c r="C57" s="53" t="s">
        <v>101</v>
      </c>
      <c r="D57" s="54">
        <v>1203977</v>
      </c>
      <c r="E57" s="54">
        <v>201272</v>
      </c>
      <c r="F57" s="54">
        <v>222509</v>
      </c>
      <c r="G57" s="54">
        <v>258850</v>
      </c>
      <c r="H57" s="66">
        <v>521346</v>
      </c>
      <c r="J57" s="37">
        <v>1203977</v>
      </c>
      <c r="K57" s="37">
        <v>201272</v>
      </c>
      <c r="L57" s="37">
        <v>222509</v>
      </c>
      <c r="M57" s="37">
        <v>258850</v>
      </c>
      <c r="N57" s="37">
        <v>521346</v>
      </c>
    </row>
    <row r="58" spans="1:8" ht="15" customHeight="1">
      <c r="A58" s="52"/>
      <c r="B58" s="65" t="s">
        <v>102</v>
      </c>
      <c r="C58" s="53" t="s">
        <v>103</v>
      </c>
      <c r="D58" s="54">
        <v>1123086</v>
      </c>
      <c r="E58" s="54">
        <v>190650</v>
      </c>
      <c r="F58" s="54">
        <v>219948</v>
      </c>
      <c r="G58" s="54">
        <v>237863</v>
      </c>
      <c r="H58" s="66">
        <v>474625</v>
      </c>
    </row>
    <row r="59" spans="1:8" ht="15" customHeight="1">
      <c r="A59" s="52"/>
      <c r="B59" s="65" t="s">
        <v>104</v>
      </c>
      <c r="C59" s="53" t="s">
        <v>105</v>
      </c>
      <c r="D59" s="54">
        <v>80891</v>
      </c>
      <c r="E59" s="54">
        <v>10622</v>
      </c>
      <c r="F59" s="54">
        <v>2561</v>
      </c>
      <c r="G59" s="54">
        <v>20987</v>
      </c>
      <c r="H59" s="66">
        <v>46721</v>
      </c>
    </row>
    <row r="60" spans="1:14" ht="15" customHeight="1">
      <c r="A60" s="52"/>
      <c r="B60" s="65" t="s">
        <v>106</v>
      </c>
      <c r="C60" s="53" t="s">
        <v>107</v>
      </c>
      <c r="D60" s="54">
        <v>-125439</v>
      </c>
      <c r="E60" s="54">
        <v>0</v>
      </c>
      <c r="F60" s="54">
        <v>0</v>
      </c>
      <c r="G60" s="54">
        <v>0</v>
      </c>
      <c r="H60" s="66">
        <v>-125439</v>
      </c>
      <c r="J60" s="37">
        <v>-125439</v>
      </c>
      <c r="K60" s="37">
        <v>0</v>
      </c>
      <c r="L60" s="37">
        <v>0</v>
      </c>
      <c r="M60" s="37">
        <v>0</v>
      </c>
      <c r="N60" s="37">
        <v>-125439</v>
      </c>
    </row>
    <row r="61" spans="1:8" ht="15" customHeight="1">
      <c r="A61" s="52"/>
      <c r="B61" s="65" t="s">
        <v>108</v>
      </c>
      <c r="C61" s="53" t="s">
        <v>109</v>
      </c>
      <c r="D61" s="54">
        <v>-125439</v>
      </c>
      <c r="E61" s="54">
        <v>0</v>
      </c>
      <c r="F61" s="54">
        <v>0</v>
      </c>
      <c r="G61" s="54">
        <v>0</v>
      </c>
      <c r="H61" s="66">
        <v>-125439</v>
      </c>
    </row>
    <row r="62" spans="1:14" ht="15" customHeight="1">
      <c r="A62" s="52"/>
      <c r="B62" s="65" t="s">
        <v>110</v>
      </c>
      <c r="C62" s="53" t="s">
        <v>111</v>
      </c>
      <c r="D62" s="54">
        <v>2496</v>
      </c>
      <c r="E62" s="54">
        <v>0</v>
      </c>
      <c r="F62" s="54">
        <v>0</v>
      </c>
      <c r="G62" s="54">
        <v>0</v>
      </c>
      <c r="H62" s="66">
        <v>2496</v>
      </c>
      <c r="J62" s="37">
        <v>2496</v>
      </c>
      <c r="K62" s="37">
        <v>0</v>
      </c>
      <c r="L62" s="37">
        <v>0</v>
      </c>
      <c r="M62" s="37">
        <v>0</v>
      </c>
      <c r="N62" s="37">
        <v>2496</v>
      </c>
    </row>
    <row r="63" spans="1:8" ht="15" customHeight="1">
      <c r="A63" s="52"/>
      <c r="B63" s="65" t="s">
        <v>112</v>
      </c>
      <c r="C63" s="53" t="s">
        <v>113</v>
      </c>
      <c r="D63" s="54">
        <v>2496</v>
      </c>
      <c r="E63" s="54">
        <v>0</v>
      </c>
      <c r="F63" s="54">
        <v>0</v>
      </c>
      <c r="G63" s="54">
        <v>0</v>
      </c>
      <c r="H63" s="66">
        <v>2496</v>
      </c>
    </row>
    <row r="64" spans="1:8" ht="15.75" customHeight="1">
      <c r="A64" s="52"/>
      <c r="B64" s="67"/>
      <c r="C64" s="55" t="s">
        <v>7</v>
      </c>
      <c r="D64" s="54">
        <f>SUM(J50:J63)</f>
        <v>11026786</v>
      </c>
      <c r="E64" s="54">
        <f>SUM(K50:K63)</f>
        <v>3811442</v>
      </c>
      <c r="F64" s="54">
        <f>SUM(L50:L63)</f>
        <v>2121834</v>
      </c>
      <c r="G64" s="54">
        <f>SUM(M50:M63)</f>
        <v>2124892</v>
      </c>
      <c r="H64" s="66">
        <f>SUM(N50:N63)</f>
        <v>2968618</v>
      </c>
    </row>
    <row r="65" spans="1:8" ht="16.5" customHeight="1">
      <c r="A65" s="56"/>
      <c r="B65" s="67"/>
      <c r="C65" s="57"/>
      <c r="D65" s="58"/>
      <c r="E65" s="58"/>
      <c r="F65" s="58"/>
      <c r="G65" s="58"/>
      <c r="H65" s="68"/>
    </row>
    <row r="66" spans="1:8" ht="15.75" customHeight="1">
      <c r="A66" s="52"/>
      <c r="B66" s="63" t="s">
        <v>114</v>
      </c>
      <c r="C66" s="51"/>
      <c r="D66" s="51"/>
      <c r="E66" s="51"/>
      <c r="F66" s="51"/>
      <c r="G66" s="51"/>
      <c r="H66" s="64"/>
    </row>
    <row r="67" spans="1:14" ht="15" customHeight="1">
      <c r="A67" s="52"/>
      <c r="B67" s="65" t="s">
        <v>115</v>
      </c>
      <c r="C67" s="53" t="s">
        <v>116</v>
      </c>
      <c r="D67" s="54">
        <v>0</v>
      </c>
      <c r="E67" s="54">
        <v>0</v>
      </c>
      <c r="F67" s="54">
        <v>0</v>
      </c>
      <c r="G67" s="54">
        <v>0</v>
      </c>
      <c r="H67" s="66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</row>
    <row r="68" spans="1:8" ht="15.75" customHeight="1">
      <c r="A68" s="52"/>
      <c r="B68" s="67"/>
      <c r="C68" s="55" t="s">
        <v>7</v>
      </c>
      <c r="D68" s="54">
        <f>SUM(J67)</f>
        <v>0</v>
      </c>
      <c r="E68" s="54">
        <f>SUM(K67)</f>
        <v>0</v>
      </c>
      <c r="F68" s="54">
        <f>SUM(L67)</f>
        <v>0</v>
      </c>
      <c r="G68" s="54">
        <f>SUM(M67)</f>
        <v>0</v>
      </c>
      <c r="H68" s="66">
        <f>SUM(N67)</f>
        <v>0</v>
      </c>
    </row>
    <row r="69" spans="1:8" ht="16.5" customHeight="1">
      <c r="A69" s="56"/>
      <c r="B69" s="67"/>
      <c r="C69" s="57"/>
      <c r="D69" s="58"/>
      <c r="E69" s="58"/>
      <c r="F69" s="58"/>
      <c r="G69" s="58"/>
      <c r="H69" s="68"/>
    </row>
    <row r="70" spans="1:8" ht="15.75" customHeight="1">
      <c r="A70" s="52"/>
      <c r="B70" s="63" t="s">
        <v>117</v>
      </c>
      <c r="C70" s="51"/>
      <c r="D70" s="51"/>
      <c r="E70" s="51"/>
      <c r="F70" s="51"/>
      <c r="G70" s="51"/>
      <c r="H70" s="64"/>
    </row>
    <row r="71" spans="1:14" ht="15" customHeight="1">
      <c r="A71" s="52"/>
      <c r="B71" s="65" t="s">
        <v>118</v>
      </c>
      <c r="C71" s="53" t="s">
        <v>119</v>
      </c>
      <c r="D71" s="54">
        <v>1800</v>
      </c>
      <c r="E71" s="54">
        <v>0</v>
      </c>
      <c r="F71" s="54">
        <v>0</v>
      </c>
      <c r="G71" s="54">
        <v>0</v>
      </c>
      <c r="H71" s="66">
        <v>1800</v>
      </c>
      <c r="J71" s="37">
        <v>1800</v>
      </c>
      <c r="K71" s="37">
        <v>0</v>
      </c>
      <c r="L71" s="37">
        <v>0</v>
      </c>
      <c r="M71" s="37">
        <v>0</v>
      </c>
      <c r="N71" s="37">
        <v>1800</v>
      </c>
    </row>
    <row r="72" spans="1:8" ht="15" customHeight="1">
      <c r="A72" s="52"/>
      <c r="B72" s="65" t="s">
        <v>120</v>
      </c>
      <c r="C72" s="53" t="s">
        <v>121</v>
      </c>
      <c r="D72" s="54">
        <v>1800</v>
      </c>
      <c r="E72" s="54">
        <v>0</v>
      </c>
      <c r="F72" s="54">
        <v>0</v>
      </c>
      <c r="G72" s="54">
        <v>0</v>
      </c>
      <c r="H72" s="66">
        <v>1800</v>
      </c>
    </row>
    <row r="73" spans="1:14" ht="15" customHeight="1">
      <c r="A73" s="52"/>
      <c r="B73" s="65" t="s">
        <v>122</v>
      </c>
      <c r="C73" s="53" t="s">
        <v>123</v>
      </c>
      <c r="D73" s="54">
        <v>2011662</v>
      </c>
      <c r="E73" s="54">
        <v>-33333</v>
      </c>
      <c r="F73" s="54">
        <v>494888</v>
      </c>
      <c r="G73" s="54">
        <v>695131</v>
      </c>
      <c r="H73" s="66">
        <v>854976</v>
      </c>
      <c r="J73" s="37">
        <v>2011662</v>
      </c>
      <c r="K73" s="37">
        <v>-33333</v>
      </c>
      <c r="L73" s="37">
        <v>494888</v>
      </c>
      <c r="M73" s="37">
        <v>695131</v>
      </c>
      <c r="N73" s="37">
        <v>854976</v>
      </c>
    </row>
    <row r="74" spans="1:8" ht="15" customHeight="1">
      <c r="A74" s="52"/>
      <c r="B74" s="65" t="s">
        <v>124</v>
      </c>
      <c r="C74" s="53" t="s">
        <v>125</v>
      </c>
      <c r="D74" s="54">
        <v>-133332</v>
      </c>
      <c r="E74" s="54">
        <v>-33333</v>
      </c>
      <c r="F74" s="54">
        <v>-33333</v>
      </c>
      <c r="G74" s="54">
        <v>-33333</v>
      </c>
      <c r="H74" s="66">
        <v>-33333</v>
      </c>
    </row>
    <row r="75" spans="1:8" ht="15" customHeight="1">
      <c r="A75" s="52"/>
      <c r="B75" s="65" t="s">
        <v>126</v>
      </c>
      <c r="C75" s="53" t="s">
        <v>127</v>
      </c>
      <c r="D75" s="54">
        <v>2144994</v>
      </c>
      <c r="E75" s="54">
        <v>0</v>
      </c>
      <c r="F75" s="54">
        <v>528221</v>
      </c>
      <c r="G75" s="54">
        <v>728464</v>
      </c>
      <c r="H75" s="66">
        <v>888309</v>
      </c>
    </row>
    <row r="76" spans="1:8" ht="15" customHeight="1">
      <c r="A76" s="52"/>
      <c r="B76" s="65" t="s">
        <v>128</v>
      </c>
      <c r="C76" s="53" t="s">
        <v>129</v>
      </c>
      <c r="D76" s="54">
        <v>2144994</v>
      </c>
      <c r="E76" s="54">
        <v>0</v>
      </c>
      <c r="F76" s="54">
        <v>528221</v>
      </c>
      <c r="G76" s="54">
        <v>728464</v>
      </c>
      <c r="H76" s="66">
        <v>888309</v>
      </c>
    </row>
    <row r="77" spans="1:14" ht="15" customHeight="1">
      <c r="A77" s="52"/>
      <c r="B77" s="65" t="s">
        <v>130</v>
      </c>
      <c r="C77" s="53" t="s">
        <v>131</v>
      </c>
      <c r="D77" s="54">
        <v>-24412</v>
      </c>
      <c r="E77" s="54">
        <v>-24412</v>
      </c>
      <c r="F77" s="54">
        <v>0</v>
      </c>
      <c r="G77" s="54">
        <v>0</v>
      </c>
      <c r="H77" s="66">
        <v>0</v>
      </c>
      <c r="J77" s="37">
        <v>-24412</v>
      </c>
      <c r="K77" s="37">
        <v>-24412</v>
      </c>
      <c r="L77" s="37">
        <v>0</v>
      </c>
      <c r="M77" s="37">
        <v>0</v>
      </c>
      <c r="N77" s="37">
        <v>0</v>
      </c>
    </row>
    <row r="78" spans="1:8" ht="15" customHeight="1">
      <c r="A78" s="52"/>
      <c r="B78" s="65" t="s">
        <v>132</v>
      </c>
      <c r="C78" s="53" t="s">
        <v>133</v>
      </c>
      <c r="D78" s="54">
        <v>-24412</v>
      </c>
      <c r="E78" s="54">
        <v>-24412</v>
      </c>
      <c r="F78" s="54">
        <v>0</v>
      </c>
      <c r="G78" s="54">
        <v>0</v>
      </c>
      <c r="H78" s="66">
        <v>0</v>
      </c>
    </row>
    <row r="79" spans="1:14" ht="15" customHeight="1">
      <c r="A79" s="52"/>
      <c r="B79" s="65" t="s">
        <v>134</v>
      </c>
      <c r="C79" s="53" t="s">
        <v>135</v>
      </c>
      <c r="D79" s="54">
        <v>9358</v>
      </c>
      <c r="E79" s="54">
        <v>-19660</v>
      </c>
      <c r="F79" s="54">
        <v>-19660</v>
      </c>
      <c r="G79" s="54">
        <v>-19660</v>
      </c>
      <c r="H79" s="66">
        <v>68338</v>
      </c>
      <c r="J79" s="37">
        <v>9358</v>
      </c>
      <c r="K79" s="37">
        <v>-19660</v>
      </c>
      <c r="L79" s="37">
        <v>-19660</v>
      </c>
      <c r="M79" s="37">
        <v>-19660</v>
      </c>
      <c r="N79" s="37">
        <v>68338</v>
      </c>
    </row>
    <row r="80" spans="1:8" ht="15" customHeight="1">
      <c r="A80" s="52"/>
      <c r="B80" s="65" t="s">
        <v>136</v>
      </c>
      <c r="C80" s="53" t="s">
        <v>137</v>
      </c>
      <c r="D80" s="54">
        <v>9358</v>
      </c>
      <c r="E80" s="54">
        <v>-19660</v>
      </c>
      <c r="F80" s="54">
        <v>-19660</v>
      </c>
      <c r="G80" s="54">
        <v>-19660</v>
      </c>
      <c r="H80" s="66">
        <v>68338</v>
      </c>
    </row>
    <row r="81" spans="1:14" ht="15" customHeight="1">
      <c r="A81" s="52"/>
      <c r="B81" s="65" t="s">
        <v>138</v>
      </c>
      <c r="C81" s="53" t="s">
        <v>139</v>
      </c>
      <c r="D81" s="54">
        <v>2218854</v>
      </c>
      <c r="E81" s="54">
        <v>1251054</v>
      </c>
      <c r="F81" s="54">
        <v>322600</v>
      </c>
      <c r="G81" s="54">
        <v>322600</v>
      </c>
      <c r="H81" s="66">
        <v>322600</v>
      </c>
      <c r="J81" s="37">
        <v>2218854</v>
      </c>
      <c r="K81" s="37">
        <v>1251054</v>
      </c>
      <c r="L81" s="37">
        <v>322600</v>
      </c>
      <c r="M81" s="37">
        <v>322600</v>
      </c>
      <c r="N81" s="37">
        <v>322600</v>
      </c>
    </row>
    <row r="82" spans="1:8" ht="15" customHeight="1">
      <c r="A82" s="52"/>
      <c r="B82" s="65" t="s">
        <v>140</v>
      </c>
      <c r="C82" s="53" t="s">
        <v>141</v>
      </c>
      <c r="D82" s="54">
        <v>2218854</v>
      </c>
      <c r="E82" s="54">
        <v>1251054</v>
      </c>
      <c r="F82" s="54">
        <v>322600</v>
      </c>
      <c r="G82" s="54">
        <v>322600</v>
      </c>
      <c r="H82" s="66">
        <v>322600</v>
      </c>
    </row>
    <row r="83" spans="1:8" ht="15.75" customHeight="1">
      <c r="A83" s="52"/>
      <c r="B83" s="67"/>
      <c r="C83" s="55" t="s">
        <v>7</v>
      </c>
      <c r="D83" s="54">
        <f>SUM(J71:J82)</f>
        <v>4217262</v>
      </c>
      <c r="E83" s="54">
        <f>SUM(K71:K82)</f>
        <v>1173649</v>
      </c>
      <c r="F83" s="54">
        <f>SUM(L71:L82)</f>
        <v>797828</v>
      </c>
      <c r="G83" s="54">
        <f>SUM(M71:M82)</f>
        <v>998071</v>
      </c>
      <c r="H83" s="66">
        <f>SUM(N71:N82)</f>
        <v>1247714</v>
      </c>
    </row>
    <row r="84" spans="1:8" ht="16.5" customHeight="1">
      <c r="A84" s="56"/>
      <c r="B84" s="67"/>
      <c r="C84" s="57"/>
      <c r="D84" s="58"/>
      <c r="E84" s="58"/>
      <c r="F84" s="58"/>
      <c r="G84" s="58"/>
      <c r="H84" s="68"/>
    </row>
    <row r="85" spans="1:8" ht="16.5" customHeight="1">
      <c r="A85" s="59"/>
      <c r="B85" s="69"/>
      <c r="C85" s="70" t="s">
        <v>7</v>
      </c>
      <c r="D85" s="71">
        <f>SUM(D17,D47,D64,D68,D83)</f>
        <v>16948385</v>
      </c>
      <c r="E85" s="71">
        <f>SUM(E17,E47,E64,E68,E83)</f>
        <v>5578731</v>
      </c>
      <c r="F85" s="71">
        <f>SUM(F17,F47,F64,F68,F83)</f>
        <v>3491655</v>
      </c>
      <c r="G85" s="71">
        <f>SUM(G17,G47,G64,G68,G83)</f>
        <v>3532522</v>
      </c>
      <c r="H85" s="72">
        <f>SUM(H17,H47,H64,H68,H83)</f>
        <v>4345477</v>
      </c>
    </row>
  </sheetData>
  <sheetProtection selectLockedCells="1" selectUnlockedCells="1"/>
  <mergeCells count="9">
    <mergeCell ref="D1:I2"/>
    <mergeCell ref="B3:I3"/>
    <mergeCell ref="B66:H66"/>
    <mergeCell ref="B70:H70"/>
    <mergeCell ref="B4:H4"/>
    <mergeCell ref="B8:H8"/>
    <mergeCell ref="B9:H9"/>
    <mergeCell ref="B19:H19"/>
    <mergeCell ref="B49:H49"/>
  </mergeCells>
  <printOptions/>
  <pageMargins left="0" right="0" top="0" bottom="0" header="0" footer="0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6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9" sqref="O9"/>
    </sheetView>
  </sheetViews>
  <sheetFormatPr defaultColWidth="9.140625" defaultRowHeight="15"/>
  <cols>
    <col min="1" max="1" width="2.57421875" style="74" hidden="1" customWidth="1"/>
    <col min="2" max="2" width="70.7109375" style="74" customWidth="1"/>
    <col min="3" max="3" width="12.7109375" style="74" customWidth="1"/>
    <col min="4" max="4" width="20.57421875" style="74" customWidth="1"/>
    <col min="5" max="8" width="20.7109375" style="74" hidden="1" customWidth="1"/>
    <col min="9" max="9" width="9.140625" style="74" hidden="1" customWidth="1"/>
    <col min="10" max="13" width="10.7109375" style="74" hidden="1" customWidth="1"/>
    <col min="14" max="14" width="10.7109375" style="74" customWidth="1"/>
    <col min="15" max="16384" width="9.140625" style="74" customWidth="1"/>
  </cols>
  <sheetData>
    <row r="1" spans="4:15" ht="15">
      <c r="D1" s="127" t="s">
        <v>355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.75" customHeight="1">
      <c r="A2" s="73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0.25" customHeight="1">
      <c r="A3" s="75"/>
      <c r="B3" s="128" t="s">
        <v>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8" s="78" customFormat="1" ht="18" customHeight="1">
      <c r="A4" s="76" t="str">
        <f>CONCATENATE("Бюджет ",H5)</f>
        <v>Бюджет 2021</v>
      </c>
      <c r="B4" s="77" t="s">
        <v>13</v>
      </c>
      <c r="C4" s="77"/>
      <c r="D4" s="77"/>
      <c r="E4" s="77"/>
      <c r="F4" s="77"/>
      <c r="G4" s="77"/>
      <c r="H4" s="77"/>
    </row>
    <row r="5" spans="1:8" ht="16.5" customHeight="1">
      <c r="A5" s="75"/>
      <c r="B5" s="79" t="str">
        <f>IF(ISBLANK(A3),"Обща",A3)</f>
        <v>Обща</v>
      </c>
      <c r="C5" s="80" t="s">
        <v>1</v>
      </c>
      <c r="D5" s="81" t="s">
        <v>14</v>
      </c>
      <c r="E5" s="80" t="s">
        <v>2</v>
      </c>
      <c r="F5" s="82" t="str">
        <f>IF(A2="B","Начален",IF(A2="N","Предварителен",IF(A2="R","Уточнен",IF(A2="D","Проектобюджет",IF(A2="P","Прогноза",IF(A2="U","Актуализиран","Грешка"))))))</f>
        <v>Грешка</v>
      </c>
      <c r="G5" s="80" t="s">
        <v>3</v>
      </c>
      <c r="H5" s="83">
        <v>2021</v>
      </c>
    </row>
    <row r="6" spans="1:8" ht="15.75" customHeight="1" thickBot="1">
      <c r="A6" s="75"/>
      <c r="B6" s="84"/>
      <c r="C6" s="84"/>
      <c r="D6" s="84"/>
      <c r="E6" s="84"/>
      <c r="F6" s="84"/>
      <c r="G6" s="84"/>
      <c r="H6" s="84"/>
    </row>
    <row r="7" spans="1:8" ht="42" customHeight="1" thickBot="1">
      <c r="A7" s="75"/>
      <c r="B7" s="105" t="s">
        <v>4</v>
      </c>
      <c r="C7" s="106" t="s">
        <v>5</v>
      </c>
      <c r="D7" s="106" t="str">
        <f>IF(A2="B","Годишен план",IF(A2="R","Уточнен годишен план",IF(A2="N","Предварителен годишен план",IF(A2="U","Актуализиран годишен план",CONCATENATE("Годишен отчет ",H5-1)))))</f>
        <v>Годишен отчет 2020</v>
      </c>
      <c r="E7" s="106" t="str">
        <f>IF(OR(A2="B",A2="N",A2="R",A2="U"),"Стойност I-во тримесечие",A4)</f>
        <v>Бюджет 2021</v>
      </c>
      <c r="F7" s="106" t="str">
        <f>IF(OR(A2="B",A2="N",A2="R",A2="U"),"Стойност II-ро тримесечие",IF(A2="P",CONCATENATE("Прогноза ",H5+1),CONCATENATE("Проектобюджет ",H5+1)))</f>
        <v>Проектобюджет 2022</v>
      </c>
      <c r="G7" s="106" t="str">
        <f>IF(OR(A2="B",A2="N",A2="R",A2="U"),"Стойност III-то тримесечие",CONCATENATE("Прогноза ",H5+2))</f>
        <v>Прогноза 2023</v>
      </c>
      <c r="H7" s="107" t="str">
        <f>IF(OR(A2="B",A2="N",A2="R",A2="U"),"Стойност IV-то тримесечие",CONCATENATE("Прогноза ",H5+3))</f>
        <v>Прогноза 2024</v>
      </c>
    </row>
    <row r="8" spans="1:9" ht="15.75" customHeight="1">
      <c r="A8" s="85"/>
      <c r="B8" s="108"/>
      <c r="C8" s="86"/>
      <c r="D8" s="86"/>
      <c r="E8" s="86"/>
      <c r="F8" s="86"/>
      <c r="G8" s="86"/>
      <c r="H8" s="109"/>
      <c r="I8" s="75"/>
    </row>
    <row r="9" spans="1:9" ht="15.75" customHeight="1">
      <c r="A9" s="87"/>
      <c r="B9" s="110" t="s">
        <v>142</v>
      </c>
      <c r="C9" s="88"/>
      <c r="D9" s="88"/>
      <c r="E9" s="88"/>
      <c r="F9" s="88"/>
      <c r="G9" s="88"/>
      <c r="H9" s="111"/>
      <c r="I9" s="75"/>
    </row>
    <row r="10" spans="1:9" ht="15.75" customHeight="1">
      <c r="A10" s="87"/>
      <c r="B10" s="112" t="s">
        <v>143</v>
      </c>
      <c r="C10" s="89"/>
      <c r="D10" s="89"/>
      <c r="E10" s="89"/>
      <c r="F10" s="89"/>
      <c r="G10" s="89"/>
      <c r="H10" s="113"/>
      <c r="I10" s="75"/>
    </row>
    <row r="11" spans="1:9" ht="15.75" customHeight="1">
      <c r="A11" s="87"/>
      <c r="B11" s="114" t="s">
        <v>144</v>
      </c>
      <c r="C11" s="90"/>
      <c r="D11" s="90"/>
      <c r="E11" s="90"/>
      <c r="F11" s="90"/>
      <c r="G11" s="90"/>
      <c r="H11" s="115"/>
      <c r="I11" s="75"/>
    </row>
    <row r="12" spans="1:14" ht="15" customHeight="1">
      <c r="A12" s="87"/>
      <c r="B12" s="116" t="s">
        <v>145</v>
      </c>
      <c r="C12" s="91" t="s">
        <v>17</v>
      </c>
      <c r="D12" s="92">
        <v>34759</v>
      </c>
      <c r="E12" s="93">
        <v>7756</v>
      </c>
      <c r="F12" s="93">
        <v>12270</v>
      </c>
      <c r="G12" s="92">
        <v>0</v>
      </c>
      <c r="H12" s="117">
        <v>14733</v>
      </c>
      <c r="I12" s="75">
        <v>34759</v>
      </c>
      <c r="J12" s="74">
        <v>7756</v>
      </c>
      <c r="K12" s="74">
        <v>12270</v>
      </c>
      <c r="L12" s="74">
        <v>0</v>
      </c>
      <c r="M12" s="74">
        <v>14733</v>
      </c>
      <c r="N12" s="75"/>
    </row>
    <row r="13" spans="1:9" ht="15.75" customHeight="1">
      <c r="A13" s="87"/>
      <c r="B13" s="116" t="s">
        <v>146</v>
      </c>
      <c r="C13" s="91" t="s">
        <v>147</v>
      </c>
      <c r="D13" s="92">
        <v>19406</v>
      </c>
      <c r="E13" s="93">
        <v>7000</v>
      </c>
      <c r="F13" s="93">
        <v>3529</v>
      </c>
      <c r="G13" s="92">
        <v>0</v>
      </c>
      <c r="H13" s="117">
        <v>8877</v>
      </c>
      <c r="I13" s="75"/>
    </row>
    <row r="14" spans="1:9" ht="15" customHeight="1">
      <c r="A14" s="87"/>
      <c r="B14" s="116" t="s">
        <v>148</v>
      </c>
      <c r="C14" s="91" t="s">
        <v>149</v>
      </c>
      <c r="D14" s="92">
        <v>15353</v>
      </c>
      <c r="E14" s="93">
        <v>756</v>
      </c>
      <c r="F14" s="93">
        <v>8741</v>
      </c>
      <c r="G14" s="92">
        <v>0</v>
      </c>
      <c r="H14" s="117">
        <v>5856</v>
      </c>
      <c r="I14" s="75"/>
    </row>
    <row r="15" spans="1:14" ht="15" customHeight="1">
      <c r="A15" s="94"/>
      <c r="B15" s="116" t="s">
        <v>150</v>
      </c>
      <c r="C15" s="91" t="s">
        <v>151</v>
      </c>
      <c r="D15" s="92">
        <v>140168</v>
      </c>
      <c r="E15" s="93">
        <v>34844</v>
      </c>
      <c r="F15" s="93">
        <v>32828</v>
      </c>
      <c r="G15" s="92">
        <v>0</v>
      </c>
      <c r="H15" s="117">
        <v>72496</v>
      </c>
      <c r="I15" s="75">
        <v>140168</v>
      </c>
      <c r="J15" s="74">
        <v>34844</v>
      </c>
      <c r="K15" s="74">
        <v>32828</v>
      </c>
      <c r="L15" s="74">
        <v>0</v>
      </c>
      <c r="M15" s="74">
        <v>72496</v>
      </c>
      <c r="N15" s="75"/>
    </row>
    <row r="16" spans="1:9" ht="15" customHeight="1">
      <c r="A16" s="94"/>
      <c r="B16" s="116" t="s">
        <v>152</v>
      </c>
      <c r="C16" s="91" t="s">
        <v>153</v>
      </c>
      <c r="D16" s="92">
        <v>140168</v>
      </c>
      <c r="E16" s="93">
        <v>34844</v>
      </c>
      <c r="F16" s="93">
        <v>32828</v>
      </c>
      <c r="G16" s="92">
        <v>0</v>
      </c>
      <c r="H16" s="117">
        <v>72496</v>
      </c>
      <c r="I16" s="75"/>
    </row>
    <row r="17" spans="1:13" ht="15" customHeight="1">
      <c r="A17" s="94"/>
      <c r="B17" s="116" t="s">
        <v>154</v>
      </c>
      <c r="C17" s="91" t="s">
        <v>155</v>
      </c>
      <c r="D17" s="92">
        <v>63929</v>
      </c>
      <c r="E17" s="93">
        <v>11304</v>
      </c>
      <c r="F17" s="93">
        <v>16187</v>
      </c>
      <c r="G17" s="92">
        <v>0</v>
      </c>
      <c r="H17" s="117">
        <v>36438</v>
      </c>
      <c r="I17" s="75">
        <v>63929</v>
      </c>
      <c r="J17" s="74">
        <v>11304</v>
      </c>
      <c r="K17" s="74">
        <v>16187</v>
      </c>
      <c r="L17" s="74">
        <v>0</v>
      </c>
      <c r="M17" s="74">
        <v>36438</v>
      </c>
    </row>
    <row r="18" spans="1:9" ht="15" customHeight="1">
      <c r="A18" s="94"/>
      <c r="B18" s="116" t="s">
        <v>156</v>
      </c>
      <c r="C18" s="91" t="s">
        <v>157</v>
      </c>
      <c r="D18" s="92">
        <v>41028</v>
      </c>
      <c r="E18" s="93">
        <v>7080</v>
      </c>
      <c r="F18" s="93">
        <v>10148</v>
      </c>
      <c r="G18" s="92">
        <v>0</v>
      </c>
      <c r="H18" s="117">
        <v>23800</v>
      </c>
      <c r="I18" s="75"/>
    </row>
    <row r="19" spans="1:9" ht="15" customHeight="1">
      <c r="A19" s="94"/>
      <c r="B19" s="116" t="s">
        <v>158</v>
      </c>
      <c r="C19" s="91" t="s">
        <v>159</v>
      </c>
      <c r="D19" s="92">
        <v>15817</v>
      </c>
      <c r="E19" s="93">
        <v>2810</v>
      </c>
      <c r="F19" s="93">
        <v>3869</v>
      </c>
      <c r="G19" s="92">
        <v>0</v>
      </c>
      <c r="H19" s="117">
        <v>9138</v>
      </c>
      <c r="I19" s="75"/>
    </row>
    <row r="20" spans="1:9" ht="15" customHeight="1">
      <c r="A20" s="94"/>
      <c r="B20" s="116" t="s">
        <v>160</v>
      </c>
      <c r="C20" s="91" t="s">
        <v>161</v>
      </c>
      <c r="D20" s="92">
        <v>7084</v>
      </c>
      <c r="E20" s="93">
        <v>1414</v>
      </c>
      <c r="F20" s="93">
        <v>2170</v>
      </c>
      <c r="G20" s="92">
        <v>0</v>
      </c>
      <c r="H20" s="117">
        <v>3500</v>
      </c>
      <c r="I20" s="75"/>
    </row>
    <row r="21" spans="1:13" ht="15" customHeight="1">
      <c r="A21" s="94"/>
      <c r="B21" s="116" t="s">
        <v>162</v>
      </c>
      <c r="C21" s="91" t="s">
        <v>163</v>
      </c>
      <c r="D21" s="92">
        <v>60763</v>
      </c>
      <c r="E21" s="93">
        <v>19255</v>
      </c>
      <c r="F21" s="93">
        <v>15668</v>
      </c>
      <c r="G21" s="92">
        <v>0</v>
      </c>
      <c r="H21" s="117">
        <v>25840</v>
      </c>
      <c r="I21" s="75">
        <v>60763</v>
      </c>
      <c r="J21" s="74">
        <v>19255</v>
      </c>
      <c r="K21" s="74">
        <v>15668</v>
      </c>
      <c r="L21" s="74">
        <v>0</v>
      </c>
      <c r="M21" s="74">
        <v>25840</v>
      </c>
    </row>
    <row r="22" spans="1:9" ht="15" customHeight="1">
      <c r="A22" s="94"/>
      <c r="B22" s="116" t="s">
        <v>164</v>
      </c>
      <c r="C22" s="91" t="s">
        <v>165</v>
      </c>
      <c r="D22" s="92">
        <v>1615</v>
      </c>
      <c r="E22" s="93">
        <v>500</v>
      </c>
      <c r="F22" s="93">
        <v>-200</v>
      </c>
      <c r="G22" s="92">
        <v>0</v>
      </c>
      <c r="H22" s="117">
        <v>1315</v>
      </c>
      <c r="I22" s="75"/>
    </row>
    <row r="23" spans="1:14" ht="15" customHeight="1">
      <c r="A23" s="94"/>
      <c r="B23" s="116" t="s">
        <v>166</v>
      </c>
      <c r="C23" s="91" t="s">
        <v>167</v>
      </c>
      <c r="D23" s="92">
        <v>43027</v>
      </c>
      <c r="E23" s="93">
        <v>12755</v>
      </c>
      <c r="F23" s="93">
        <v>14572</v>
      </c>
      <c r="G23" s="92">
        <v>0</v>
      </c>
      <c r="H23" s="117">
        <v>15700</v>
      </c>
      <c r="I23" s="75"/>
      <c r="N23" s="75"/>
    </row>
    <row r="24" spans="2:9" ht="15" customHeight="1">
      <c r="B24" s="116" t="s">
        <v>168</v>
      </c>
      <c r="C24" s="91" t="s">
        <v>169</v>
      </c>
      <c r="D24" s="92">
        <v>287</v>
      </c>
      <c r="E24" s="93">
        <v>0</v>
      </c>
      <c r="F24" s="93">
        <v>0</v>
      </c>
      <c r="G24" s="92">
        <v>0</v>
      </c>
      <c r="H24" s="117">
        <v>287</v>
      </c>
      <c r="I24" s="75"/>
    </row>
    <row r="25" spans="2:9" ht="15" customHeight="1">
      <c r="B25" s="116" t="s">
        <v>170</v>
      </c>
      <c r="C25" s="91" t="s">
        <v>171</v>
      </c>
      <c r="D25" s="92">
        <v>14884</v>
      </c>
      <c r="E25" s="93">
        <v>5000</v>
      </c>
      <c r="F25" s="93">
        <v>1536</v>
      </c>
      <c r="G25" s="92">
        <v>0</v>
      </c>
      <c r="H25" s="117">
        <v>8348</v>
      </c>
      <c r="I25" s="75"/>
    </row>
    <row r="26" spans="2:9" ht="15" customHeight="1">
      <c r="B26" s="116" t="s">
        <v>172</v>
      </c>
      <c r="C26" s="91" t="s">
        <v>173</v>
      </c>
      <c r="D26" s="92">
        <v>950</v>
      </c>
      <c r="E26" s="93">
        <v>1000</v>
      </c>
      <c r="F26" s="93">
        <v>-240</v>
      </c>
      <c r="G26" s="92">
        <v>0</v>
      </c>
      <c r="H26" s="117">
        <v>190</v>
      </c>
      <c r="I26" s="75"/>
    </row>
    <row r="27" spans="2:9" ht="15.75" customHeight="1">
      <c r="B27" s="118" t="s">
        <v>174</v>
      </c>
      <c r="C27" s="95"/>
      <c r="D27" s="92">
        <f>SUM(I12:I26)</f>
        <v>299619</v>
      </c>
      <c r="E27" s="92">
        <f>SUM(J12:J26)</f>
        <v>73159</v>
      </c>
      <c r="F27" s="92">
        <f>SUM(K12:K26)</f>
        <v>76953</v>
      </c>
      <c r="G27" s="92">
        <f>SUM(L12:L26)</f>
        <v>0</v>
      </c>
      <c r="H27" s="117">
        <f>SUM(M12:M26)</f>
        <v>149507</v>
      </c>
      <c r="I27" s="75"/>
    </row>
    <row r="28" spans="2:8" ht="15" customHeight="1">
      <c r="B28" s="119"/>
      <c r="C28" s="96"/>
      <c r="D28" s="97"/>
      <c r="E28" s="97"/>
      <c r="F28" s="97"/>
      <c r="G28" s="97"/>
      <c r="H28" s="120"/>
    </row>
    <row r="29" spans="1:9" ht="15.75" customHeight="1" thickBot="1">
      <c r="A29" s="98"/>
      <c r="B29" s="121" t="s">
        <v>175</v>
      </c>
      <c r="C29" s="99"/>
      <c r="D29" s="92">
        <f>SUM(D27)</f>
        <v>299619</v>
      </c>
      <c r="E29" s="92">
        <f>SUM(E27)</f>
        <v>73159</v>
      </c>
      <c r="F29" s="92">
        <f>SUM(F27)</f>
        <v>76953</v>
      </c>
      <c r="G29" s="92">
        <f>SUM(G27)</f>
        <v>0</v>
      </c>
      <c r="H29" s="117">
        <f>SUM(H27)</f>
        <v>149507</v>
      </c>
      <c r="I29" s="75"/>
    </row>
    <row r="30" spans="1:9" ht="15.75" customHeight="1">
      <c r="A30" s="75"/>
      <c r="B30" s="119"/>
      <c r="C30" s="100"/>
      <c r="D30" s="97"/>
      <c r="E30" s="97"/>
      <c r="F30" s="97"/>
      <c r="G30" s="97"/>
      <c r="H30" s="120"/>
      <c r="I30" s="75"/>
    </row>
    <row r="31" spans="1:9" ht="15.75" customHeight="1">
      <c r="A31" s="87"/>
      <c r="B31" s="114" t="s">
        <v>176</v>
      </c>
      <c r="C31" s="90"/>
      <c r="D31" s="90"/>
      <c r="E31" s="90"/>
      <c r="F31" s="90"/>
      <c r="G31" s="90"/>
      <c r="H31" s="115"/>
      <c r="I31" s="75"/>
    </row>
    <row r="32" spans="1:13" ht="15" customHeight="1">
      <c r="A32" s="87"/>
      <c r="B32" s="116" t="s">
        <v>145</v>
      </c>
      <c r="C32" s="91" t="s">
        <v>17</v>
      </c>
      <c r="D32" s="92">
        <v>908517</v>
      </c>
      <c r="E32" s="93">
        <v>282980</v>
      </c>
      <c r="F32" s="93">
        <v>213721</v>
      </c>
      <c r="G32" s="92">
        <v>170367</v>
      </c>
      <c r="H32" s="117">
        <v>241449</v>
      </c>
      <c r="I32" s="75">
        <v>908517</v>
      </c>
      <c r="J32" s="74">
        <v>282980</v>
      </c>
      <c r="K32" s="74">
        <v>213721</v>
      </c>
      <c r="L32" s="74">
        <v>170367</v>
      </c>
      <c r="M32" s="74">
        <v>241449</v>
      </c>
    </row>
    <row r="33" spans="1:9" ht="15.75" customHeight="1">
      <c r="A33" s="87"/>
      <c r="B33" s="116" t="s">
        <v>146</v>
      </c>
      <c r="C33" s="91" t="s">
        <v>147</v>
      </c>
      <c r="D33" s="92">
        <v>790443</v>
      </c>
      <c r="E33" s="93">
        <v>243014</v>
      </c>
      <c r="F33" s="93">
        <v>185250</v>
      </c>
      <c r="G33" s="92">
        <v>149201</v>
      </c>
      <c r="H33" s="117">
        <v>212978</v>
      </c>
      <c r="I33" s="75"/>
    </row>
    <row r="34" spans="1:9" ht="15" customHeight="1">
      <c r="A34" s="87"/>
      <c r="B34" s="116" t="s">
        <v>148</v>
      </c>
      <c r="C34" s="91" t="s">
        <v>149</v>
      </c>
      <c r="D34" s="92">
        <v>118074</v>
      </c>
      <c r="E34" s="93">
        <v>39966</v>
      </c>
      <c r="F34" s="93">
        <v>28471</v>
      </c>
      <c r="G34" s="92">
        <v>21166</v>
      </c>
      <c r="H34" s="117">
        <v>28471</v>
      </c>
      <c r="I34" s="75"/>
    </row>
    <row r="35" spans="2:13" ht="15" customHeight="1">
      <c r="B35" s="116" t="s">
        <v>150</v>
      </c>
      <c r="C35" s="91" t="s">
        <v>151</v>
      </c>
      <c r="D35" s="92">
        <v>6215</v>
      </c>
      <c r="E35" s="93">
        <v>0</v>
      </c>
      <c r="F35" s="93">
        <v>0</v>
      </c>
      <c r="G35" s="92">
        <v>0</v>
      </c>
      <c r="H35" s="117">
        <v>6215</v>
      </c>
      <c r="I35" s="75">
        <v>6215</v>
      </c>
      <c r="J35" s="74">
        <v>0</v>
      </c>
      <c r="K35" s="74">
        <v>0</v>
      </c>
      <c r="L35" s="74">
        <v>0</v>
      </c>
      <c r="M35" s="74">
        <v>6215</v>
      </c>
    </row>
    <row r="36" spans="2:9" ht="15" customHeight="1">
      <c r="B36" s="116" t="s">
        <v>152</v>
      </c>
      <c r="C36" s="91" t="s">
        <v>153</v>
      </c>
      <c r="D36" s="92">
        <v>6215</v>
      </c>
      <c r="E36" s="93">
        <v>0</v>
      </c>
      <c r="F36" s="93">
        <v>0</v>
      </c>
      <c r="G36" s="92">
        <v>0</v>
      </c>
      <c r="H36" s="117">
        <v>6215</v>
      </c>
      <c r="I36" s="75"/>
    </row>
    <row r="37" spans="2:9" ht="15" customHeight="1">
      <c r="B37" s="116" t="s">
        <v>177</v>
      </c>
      <c r="C37" s="91" t="s">
        <v>178</v>
      </c>
      <c r="D37" s="92">
        <v>0</v>
      </c>
      <c r="E37" s="93">
        <v>0</v>
      </c>
      <c r="F37" s="93">
        <v>0</v>
      </c>
      <c r="G37" s="92">
        <v>0</v>
      </c>
      <c r="H37" s="117">
        <v>0</v>
      </c>
      <c r="I37" s="75"/>
    </row>
    <row r="38" spans="2:13" ht="15" customHeight="1">
      <c r="B38" s="116" t="s">
        <v>154</v>
      </c>
      <c r="C38" s="91" t="s">
        <v>155</v>
      </c>
      <c r="D38" s="92">
        <v>186352</v>
      </c>
      <c r="E38" s="93">
        <v>57277</v>
      </c>
      <c r="F38" s="93">
        <v>45354</v>
      </c>
      <c r="G38" s="92">
        <v>36482</v>
      </c>
      <c r="H38" s="117">
        <v>47239</v>
      </c>
      <c r="I38" s="75">
        <v>186352</v>
      </c>
      <c r="J38" s="74">
        <v>57277</v>
      </c>
      <c r="K38" s="74">
        <v>45354</v>
      </c>
      <c r="L38" s="74">
        <v>36482</v>
      </c>
      <c r="M38" s="74">
        <v>47239</v>
      </c>
    </row>
    <row r="39" spans="2:9" ht="15" customHeight="1">
      <c r="B39" s="116" t="s">
        <v>156</v>
      </c>
      <c r="C39" s="91" t="s">
        <v>157</v>
      </c>
      <c r="D39" s="92">
        <v>112163</v>
      </c>
      <c r="E39" s="93">
        <v>33982</v>
      </c>
      <c r="F39" s="93">
        <v>27485</v>
      </c>
      <c r="G39" s="92">
        <v>22109</v>
      </c>
      <c r="H39" s="117">
        <v>28587</v>
      </c>
      <c r="I39" s="75"/>
    </row>
    <row r="40" spans="2:9" ht="15" customHeight="1">
      <c r="B40" s="116" t="s">
        <v>158</v>
      </c>
      <c r="C40" s="91" t="s">
        <v>159</v>
      </c>
      <c r="D40" s="92">
        <v>46609</v>
      </c>
      <c r="E40" s="93">
        <v>14625</v>
      </c>
      <c r="F40" s="93">
        <v>11227</v>
      </c>
      <c r="G40" s="92">
        <v>9031</v>
      </c>
      <c r="H40" s="117">
        <v>11726</v>
      </c>
      <c r="I40" s="75"/>
    </row>
    <row r="41" spans="2:9" ht="15" customHeight="1">
      <c r="B41" s="116" t="s">
        <v>160</v>
      </c>
      <c r="C41" s="91" t="s">
        <v>161</v>
      </c>
      <c r="D41" s="92">
        <v>27580</v>
      </c>
      <c r="E41" s="93">
        <v>8670</v>
      </c>
      <c r="F41" s="93">
        <v>6642</v>
      </c>
      <c r="G41" s="92">
        <v>5342</v>
      </c>
      <c r="H41" s="117">
        <v>6926</v>
      </c>
      <c r="I41" s="75"/>
    </row>
    <row r="42" spans="2:13" ht="15" customHeight="1">
      <c r="B42" s="116" t="s">
        <v>162</v>
      </c>
      <c r="C42" s="91" t="s">
        <v>163</v>
      </c>
      <c r="D42" s="92">
        <v>472984</v>
      </c>
      <c r="E42" s="93">
        <v>105642</v>
      </c>
      <c r="F42" s="93">
        <v>85875</v>
      </c>
      <c r="G42" s="92">
        <v>75875</v>
      </c>
      <c r="H42" s="117">
        <v>205592</v>
      </c>
      <c r="I42" s="75">
        <v>472984</v>
      </c>
      <c r="J42" s="74">
        <v>105642</v>
      </c>
      <c r="K42" s="74">
        <v>85875</v>
      </c>
      <c r="L42" s="74">
        <v>75875</v>
      </c>
      <c r="M42" s="74">
        <v>205592</v>
      </c>
    </row>
    <row r="43" spans="2:9" ht="15" customHeight="1">
      <c r="B43" s="116" t="s">
        <v>164</v>
      </c>
      <c r="C43" s="91" t="s">
        <v>165</v>
      </c>
      <c r="D43" s="92">
        <v>10200</v>
      </c>
      <c r="E43" s="93">
        <v>1375</v>
      </c>
      <c r="F43" s="93">
        <v>1375</v>
      </c>
      <c r="G43" s="92">
        <v>1375</v>
      </c>
      <c r="H43" s="117">
        <v>6075</v>
      </c>
      <c r="I43" s="75"/>
    </row>
    <row r="44" spans="2:9" ht="15" customHeight="1">
      <c r="B44" s="116" t="s">
        <v>179</v>
      </c>
      <c r="C44" s="91" t="s">
        <v>180</v>
      </c>
      <c r="D44" s="92">
        <v>3604</v>
      </c>
      <c r="E44" s="93">
        <v>50</v>
      </c>
      <c r="F44" s="93">
        <v>50</v>
      </c>
      <c r="G44" s="92">
        <v>50</v>
      </c>
      <c r="H44" s="117">
        <v>3454</v>
      </c>
      <c r="I44" s="75"/>
    </row>
    <row r="45" spans="2:9" ht="15" customHeight="1">
      <c r="B45" s="116" t="s">
        <v>181</v>
      </c>
      <c r="C45" s="91" t="s">
        <v>182</v>
      </c>
      <c r="D45" s="92">
        <v>2700</v>
      </c>
      <c r="E45" s="93">
        <v>0</v>
      </c>
      <c r="F45" s="93">
        <v>0</v>
      </c>
      <c r="G45" s="92">
        <v>0</v>
      </c>
      <c r="H45" s="117">
        <v>2700</v>
      </c>
      <c r="I45" s="75"/>
    </row>
    <row r="46" spans="2:9" ht="15" customHeight="1">
      <c r="B46" s="116" t="s">
        <v>183</v>
      </c>
      <c r="C46" s="91" t="s">
        <v>184</v>
      </c>
      <c r="D46" s="92">
        <v>446</v>
      </c>
      <c r="E46" s="93">
        <v>0</v>
      </c>
      <c r="F46" s="93">
        <v>0</v>
      </c>
      <c r="G46" s="92">
        <v>0</v>
      </c>
      <c r="H46" s="117">
        <v>446</v>
      </c>
      <c r="I46" s="75"/>
    </row>
    <row r="47" spans="2:9" ht="15" customHeight="1">
      <c r="B47" s="116" t="s">
        <v>166</v>
      </c>
      <c r="C47" s="91" t="s">
        <v>167</v>
      </c>
      <c r="D47" s="92">
        <v>113058</v>
      </c>
      <c r="E47" s="93">
        <v>20000</v>
      </c>
      <c r="F47" s="93">
        <v>20000</v>
      </c>
      <c r="G47" s="92">
        <v>10000</v>
      </c>
      <c r="H47" s="117">
        <v>63058</v>
      </c>
      <c r="I47" s="75"/>
    </row>
    <row r="48" spans="2:9" ht="15" customHeight="1">
      <c r="B48" s="116" t="s">
        <v>168</v>
      </c>
      <c r="C48" s="91" t="s">
        <v>169</v>
      </c>
      <c r="D48" s="92">
        <v>90212</v>
      </c>
      <c r="E48" s="93">
        <v>34500</v>
      </c>
      <c r="F48" s="93">
        <v>25000</v>
      </c>
      <c r="G48" s="92">
        <v>25000</v>
      </c>
      <c r="H48" s="117">
        <v>5712</v>
      </c>
      <c r="I48" s="75"/>
    </row>
    <row r="49" spans="2:9" ht="15" customHeight="1">
      <c r="B49" s="116" t="s">
        <v>170</v>
      </c>
      <c r="C49" s="91" t="s">
        <v>171</v>
      </c>
      <c r="D49" s="92">
        <v>163838</v>
      </c>
      <c r="E49" s="93">
        <v>20000</v>
      </c>
      <c r="F49" s="93">
        <v>20000</v>
      </c>
      <c r="G49" s="92">
        <v>20000</v>
      </c>
      <c r="H49" s="117">
        <v>103838</v>
      </c>
      <c r="I49" s="75"/>
    </row>
    <row r="50" spans="2:9" ht="15" customHeight="1">
      <c r="B50" s="116" t="s">
        <v>185</v>
      </c>
      <c r="C50" s="91" t="s">
        <v>186</v>
      </c>
      <c r="D50" s="92">
        <v>19339</v>
      </c>
      <c r="E50" s="93">
        <v>10000</v>
      </c>
      <c r="F50" s="93">
        <v>5000</v>
      </c>
      <c r="G50" s="92">
        <v>5000</v>
      </c>
      <c r="H50" s="117">
        <v>-661</v>
      </c>
      <c r="I50" s="75"/>
    </row>
    <row r="51" spans="2:9" ht="15" customHeight="1">
      <c r="B51" s="116" t="s">
        <v>172</v>
      </c>
      <c r="C51" s="91" t="s">
        <v>173</v>
      </c>
      <c r="D51" s="92">
        <v>6018</v>
      </c>
      <c r="E51" s="93">
        <v>1500</v>
      </c>
      <c r="F51" s="93">
        <v>1500</v>
      </c>
      <c r="G51" s="92">
        <v>1500</v>
      </c>
      <c r="H51" s="117">
        <v>1518</v>
      </c>
      <c r="I51" s="75"/>
    </row>
    <row r="52" spans="2:9" ht="15" customHeight="1">
      <c r="B52" s="116" t="s">
        <v>187</v>
      </c>
      <c r="C52" s="91" t="s">
        <v>188</v>
      </c>
      <c r="D52" s="92">
        <v>0</v>
      </c>
      <c r="E52" s="93">
        <v>100</v>
      </c>
      <c r="F52" s="93">
        <v>200</v>
      </c>
      <c r="G52" s="92">
        <v>200</v>
      </c>
      <c r="H52" s="117">
        <v>-500</v>
      </c>
      <c r="I52" s="75"/>
    </row>
    <row r="53" spans="2:9" ht="15" customHeight="1">
      <c r="B53" s="116" t="s">
        <v>189</v>
      </c>
      <c r="C53" s="91" t="s">
        <v>190</v>
      </c>
      <c r="D53" s="92">
        <v>3287</v>
      </c>
      <c r="E53" s="93">
        <v>5000</v>
      </c>
      <c r="F53" s="93">
        <v>0</v>
      </c>
      <c r="G53" s="92">
        <v>0</v>
      </c>
      <c r="H53" s="117">
        <v>-1713</v>
      </c>
      <c r="I53" s="75"/>
    </row>
    <row r="54" spans="2:9" ht="15" customHeight="1">
      <c r="B54" s="116" t="s">
        <v>191</v>
      </c>
      <c r="C54" s="91" t="s">
        <v>192</v>
      </c>
      <c r="D54" s="92">
        <v>143</v>
      </c>
      <c r="E54" s="93">
        <v>367</v>
      </c>
      <c r="F54" s="93">
        <v>0</v>
      </c>
      <c r="G54" s="92">
        <v>0</v>
      </c>
      <c r="H54" s="117">
        <v>-224</v>
      </c>
      <c r="I54" s="75"/>
    </row>
    <row r="55" spans="2:9" ht="15" customHeight="1">
      <c r="B55" s="116" t="s">
        <v>193</v>
      </c>
      <c r="C55" s="91" t="s">
        <v>194</v>
      </c>
      <c r="D55" s="92">
        <v>57394</v>
      </c>
      <c r="E55" s="93">
        <v>12500</v>
      </c>
      <c r="F55" s="93">
        <v>12500</v>
      </c>
      <c r="G55" s="92">
        <v>12500</v>
      </c>
      <c r="H55" s="117">
        <v>19894</v>
      </c>
      <c r="I55" s="75"/>
    </row>
    <row r="56" spans="2:9" ht="15" customHeight="1">
      <c r="B56" s="116" t="s">
        <v>195</v>
      </c>
      <c r="C56" s="91" t="s">
        <v>196</v>
      </c>
      <c r="D56" s="92">
        <v>2745</v>
      </c>
      <c r="E56" s="93">
        <v>250</v>
      </c>
      <c r="F56" s="93">
        <v>250</v>
      </c>
      <c r="G56" s="92">
        <v>250</v>
      </c>
      <c r="H56" s="117">
        <v>1995</v>
      </c>
      <c r="I56" s="75"/>
    </row>
    <row r="57" spans="2:13" ht="15" customHeight="1">
      <c r="B57" s="116" t="s">
        <v>197</v>
      </c>
      <c r="C57" s="91" t="s">
        <v>198</v>
      </c>
      <c r="D57" s="92">
        <v>3279</v>
      </c>
      <c r="E57" s="93">
        <v>1600</v>
      </c>
      <c r="F57" s="93">
        <v>150</v>
      </c>
      <c r="G57" s="92">
        <v>150</v>
      </c>
      <c r="H57" s="117">
        <v>1379</v>
      </c>
      <c r="I57" s="75">
        <v>3279</v>
      </c>
      <c r="J57" s="74">
        <v>1600</v>
      </c>
      <c r="K57" s="74">
        <v>150</v>
      </c>
      <c r="L57" s="74">
        <v>150</v>
      </c>
      <c r="M57" s="74">
        <v>1379</v>
      </c>
    </row>
    <row r="58" spans="2:9" ht="15" customHeight="1">
      <c r="B58" s="116" t="s">
        <v>199</v>
      </c>
      <c r="C58" s="91" t="s">
        <v>200</v>
      </c>
      <c r="D58" s="92">
        <v>2464</v>
      </c>
      <c r="E58" s="93">
        <v>1500</v>
      </c>
      <c r="F58" s="93">
        <v>0</v>
      </c>
      <c r="G58" s="92">
        <v>0</v>
      </c>
      <c r="H58" s="117">
        <v>964</v>
      </c>
      <c r="I58" s="75"/>
    </row>
    <row r="59" spans="2:9" ht="15" customHeight="1">
      <c r="B59" s="116" t="s">
        <v>201</v>
      </c>
      <c r="C59" s="91" t="s">
        <v>202</v>
      </c>
      <c r="D59" s="92">
        <v>815</v>
      </c>
      <c r="E59" s="93">
        <v>100</v>
      </c>
      <c r="F59" s="93">
        <v>150</v>
      </c>
      <c r="G59" s="92">
        <v>150</v>
      </c>
      <c r="H59" s="117">
        <v>415</v>
      </c>
      <c r="I59" s="75"/>
    </row>
    <row r="60" spans="2:13" ht="15" customHeight="1">
      <c r="B60" s="116" t="s">
        <v>203</v>
      </c>
      <c r="C60" s="91" t="s">
        <v>204</v>
      </c>
      <c r="D60" s="92">
        <v>4980</v>
      </c>
      <c r="E60" s="93">
        <v>1250</v>
      </c>
      <c r="F60" s="93">
        <v>1250</v>
      </c>
      <c r="G60" s="92">
        <v>1250</v>
      </c>
      <c r="H60" s="117">
        <v>1230</v>
      </c>
      <c r="I60" s="75">
        <v>4980</v>
      </c>
      <c r="J60" s="74">
        <v>1250</v>
      </c>
      <c r="K60" s="74">
        <v>1250</v>
      </c>
      <c r="L60" s="74">
        <v>1250</v>
      </c>
      <c r="M60" s="74">
        <v>1230</v>
      </c>
    </row>
    <row r="61" spans="2:9" ht="15" customHeight="1">
      <c r="B61" s="116" t="s">
        <v>205</v>
      </c>
      <c r="C61" s="91" t="s">
        <v>206</v>
      </c>
      <c r="D61" s="92">
        <v>4980</v>
      </c>
      <c r="E61" s="93">
        <v>1250</v>
      </c>
      <c r="F61" s="93">
        <v>1250</v>
      </c>
      <c r="G61" s="92">
        <v>1250</v>
      </c>
      <c r="H61" s="117">
        <v>1230</v>
      </c>
      <c r="I61" s="75"/>
    </row>
    <row r="62" spans="2:9" ht="15.75" customHeight="1">
      <c r="B62" s="118" t="s">
        <v>174</v>
      </c>
      <c r="C62" s="95"/>
      <c r="D62" s="92">
        <f>SUM(I32:I61)</f>
        <v>1582327</v>
      </c>
      <c r="E62" s="92">
        <f>SUM(J32:J61)</f>
        <v>448749</v>
      </c>
      <c r="F62" s="92">
        <f>SUM(K32:K61)</f>
        <v>346350</v>
      </c>
      <c r="G62" s="92">
        <f>SUM(L32:L61)</f>
        <v>284124</v>
      </c>
      <c r="H62" s="117">
        <f>SUM(M32:M61)</f>
        <v>503104</v>
      </c>
      <c r="I62" s="75"/>
    </row>
    <row r="63" spans="2:8" ht="15" customHeight="1">
      <c r="B63" s="119"/>
      <c r="C63" s="96"/>
      <c r="D63" s="97"/>
      <c r="E63" s="97"/>
      <c r="F63" s="97"/>
      <c r="G63" s="97"/>
      <c r="H63" s="120"/>
    </row>
    <row r="64" spans="1:13" ht="15" customHeight="1">
      <c r="A64" s="87"/>
      <c r="B64" s="116" t="s">
        <v>207</v>
      </c>
      <c r="C64" s="91" t="s">
        <v>82</v>
      </c>
      <c r="D64" s="92">
        <v>3000</v>
      </c>
      <c r="E64" s="93">
        <v>0</v>
      </c>
      <c r="F64" s="93">
        <v>0</v>
      </c>
      <c r="G64" s="92">
        <v>0</v>
      </c>
      <c r="H64" s="117">
        <v>3000</v>
      </c>
      <c r="I64" s="75">
        <v>3000</v>
      </c>
      <c r="J64" s="74">
        <v>0</v>
      </c>
      <c r="K64" s="74">
        <v>0</v>
      </c>
      <c r="L64" s="74">
        <v>0</v>
      </c>
      <c r="M64" s="74">
        <v>3000</v>
      </c>
    </row>
    <row r="65" spans="1:13" ht="15.75" customHeight="1">
      <c r="A65" s="87"/>
      <c r="B65" s="116" t="s">
        <v>208</v>
      </c>
      <c r="C65" s="91" t="s">
        <v>209</v>
      </c>
      <c r="D65" s="92">
        <v>6048</v>
      </c>
      <c r="E65" s="93">
        <v>0</v>
      </c>
      <c r="F65" s="93">
        <v>0</v>
      </c>
      <c r="G65" s="92">
        <v>0</v>
      </c>
      <c r="H65" s="117">
        <v>6048</v>
      </c>
      <c r="I65" s="75">
        <v>6048</v>
      </c>
      <c r="J65" s="74">
        <v>0</v>
      </c>
      <c r="K65" s="74">
        <v>0</v>
      </c>
      <c r="L65" s="74">
        <v>0</v>
      </c>
      <c r="M65" s="74">
        <v>6048</v>
      </c>
    </row>
    <row r="66" spans="1:9" ht="15.75" customHeight="1">
      <c r="A66" s="87"/>
      <c r="B66" s="118" t="s">
        <v>210</v>
      </c>
      <c r="C66" s="95"/>
      <c r="D66" s="92">
        <f>SUM(I64:I65)</f>
        <v>9048</v>
      </c>
      <c r="E66" s="92">
        <f>SUM(J64:J65)</f>
        <v>0</v>
      </c>
      <c r="F66" s="92">
        <f>SUM(K64:K65)</f>
        <v>0</v>
      </c>
      <c r="G66" s="92">
        <f>SUM(L64:L65)</f>
        <v>0</v>
      </c>
      <c r="H66" s="117">
        <f>SUM(M64:M65)</f>
        <v>9048</v>
      </c>
      <c r="I66" s="75"/>
    </row>
    <row r="67" spans="2:8" ht="15" customHeight="1">
      <c r="B67" s="119"/>
      <c r="C67" s="96"/>
      <c r="D67" s="97"/>
      <c r="E67" s="97"/>
      <c r="F67" s="97"/>
      <c r="G67" s="97"/>
      <c r="H67" s="120"/>
    </row>
    <row r="68" spans="1:13" ht="15" customHeight="1">
      <c r="A68" s="87"/>
      <c r="B68" s="116" t="s">
        <v>211</v>
      </c>
      <c r="C68" s="91" t="s">
        <v>212</v>
      </c>
      <c r="D68" s="92">
        <v>0</v>
      </c>
      <c r="E68" s="93">
        <v>5500</v>
      </c>
      <c r="F68" s="93">
        <v>31000</v>
      </c>
      <c r="G68" s="92">
        <v>0</v>
      </c>
      <c r="H68" s="117">
        <v>-36500</v>
      </c>
      <c r="I68" s="75">
        <v>0</v>
      </c>
      <c r="J68" s="74">
        <v>5500</v>
      </c>
      <c r="K68" s="74">
        <v>31000</v>
      </c>
      <c r="L68" s="74">
        <v>0</v>
      </c>
      <c r="M68" s="74">
        <v>-36500</v>
      </c>
    </row>
    <row r="69" spans="1:9" ht="15.75" customHeight="1">
      <c r="A69" s="87"/>
      <c r="B69" s="116" t="s">
        <v>213</v>
      </c>
      <c r="C69" s="91" t="s">
        <v>214</v>
      </c>
      <c r="D69" s="92">
        <v>0</v>
      </c>
      <c r="E69" s="93">
        <v>0</v>
      </c>
      <c r="F69" s="93">
        <v>31000</v>
      </c>
      <c r="G69" s="92">
        <v>0</v>
      </c>
      <c r="H69" s="117">
        <v>-31000</v>
      </c>
      <c r="I69" s="75"/>
    </row>
    <row r="70" spans="1:9" ht="15" customHeight="1">
      <c r="A70" s="87"/>
      <c r="B70" s="116" t="s">
        <v>215</v>
      </c>
      <c r="C70" s="91" t="s">
        <v>216</v>
      </c>
      <c r="D70" s="92">
        <v>0</v>
      </c>
      <c r="E70" s="93">
        <v>5500</v>
      </c>
      <c r="F70" s="93">
        <v>0</v>
      </c>
      <c r="G70" s="92">
        <v>0</v>
      </c>
      <c r="H70" s="117">
        <v>-5500</v>
      </c>
      <c r="I70" s="75"/>
    </row>
    <row r="71" spans="2:13" ht="15" customHeight="1">
      <c r="B71" s="116" t="s">
        <v>217</v>
      </c>
      <c r="C71" s="91" t="s">
        <v>218</v>
      </c>
      <c r="D71" s="92">
        <v>20000</v>
      </c>
      <c r="E71" s="93">
        <v>0</v>
      </c>
      <c r="F71" s="93">
        <v>25000</v>
      </c>
      <c r="G71" s="92">
        <v>0</v>
      </c>
      <c r="H71" s="117">
        <v>-5000</v>
      </c>
      <c r="I71" s="75">
        <v>20000</v>
      </c>
      <c r="J71" s="74">
        <v>0</v>
      </c>
      <c r="K71" s="74">
        <v>25000</v>
      </c>
      <c r="L71" s="74">
        <v>0</v>
      </c>
      <c r="M71" s="74">
        <v>-5000</v>
      </c>
    </row>
    <row r="72" spans="2:9" ht="15" customHeight="1">
      <c r="B72" s="116" t="s">
        <v>219</v>
      </c>
      <c r="C72" s="91" t="s">
        <v>220</v>
      </c>
      <c r="D72" s="92">
        <v>20000</v>
      </c>
      <c r="E72" s="93">
        <v>0</v>
      </c>
      <c r="F72" s="93">
        <v>25000</v>
      </c>
      <c r="G72" s="92">
        <v>0</v>
      </c>
      <c r="H72" s="117">
        <v>-5000</v>
      </c>
      <c r="I72" s="75"/>
    </row>
    <row r="73" spans="2:9" ht="15.75" customHeight="1">
      <c r="B73" s="118" t="s">
        <v>221</v>
      </c>
      <c r="C73" s="95"/>
      <c r="D73" s="92">
        <f>SUM(I68:I72)</f>
        <v>20000</v>
      </c>
      <c r="E73" s="92">
        <f>SUM(J68:J72)</f>
        <v>5500</v>
      </c>
      <c r="F73" s="92">
        <f>SUM(K68:K72)</f>
        <v>56000</v>
      </c>
      <c r="G73" s="92">
        <f>SUM(L68:L72)</f>
        <v>0</v>
      </c>
      <c r="H73" s="117">
        <f>SUM(M68:M72)</f>
        <v>-41500</v>
      </c>
      <c r="I73" s="75"/>
    </row>
    <row r="74" spans="2:8" ht="15" customHeight="1">
      <c r="B74" s="119"/>
      <c r="C74" s="96"/>
      <c r="D74" s="97"/>
      <c r="E74" s="97"/>
      <c r="F74" s="97"/>
      <c r="G74" s="97"/>
      <c r="H74" s="120"/>
    </row>
    <row r="75" spans="1:9" ht="15.75" customHeight="1" thickBot="1">
      <c r="A75" s="98"/>
      <c r="B75" s="121" t="s">
        <v>222</v>
      </c>
      <c r="C75" s="99"/>
      <c r="D75" s="92">
        <f>SUM(D62,D66,D73)</f>
        <v>1611375</v>
      </c>
      <c r="E75" s="92">
        <f>SUM(E62,E66,E73)</f>
        <v>454249</v>
      </c>
      <c r="F75" s="92">
        <f>SUM(F62,F66,F73)</f>
        <v>402350</v>
      </c>
      <c r="G75" s="92">
        <f>SUM(G62,G66,G73)</f>
        <v>284124</v>
      </c>
      <c r="H75" s="117">
        <f>SUM(H62,H66,H73)</f>
        <v>470652</v>
      </c>
      <c r="I75" s="75"/>
    </row>
    <row r="76" spans="1:9" ht="15.75" customHeight="1">
      <c r="A76" s="75"/>
      <c r="B76" s="119"/>
      <c r="C76" s="100"/>
      <c r="D76" s="97"/>
      <c r="E76" s="97"/>
      <c r="F76" s="97"/>
      <c r="G76" s="97"/>
      <c r="H76" s="120"/>
      <c r="I76" s="75"/>
    </row>
    <row r="77" spans="1:9" ht="15.75" customHeight="1">
      <c r="A77" s="87"/>
      <c r="B77" s="114" t="s">
        <v>223</v>
      </c>
      <c r="C77" s="90"/>
      <c r="D77" s="90"/>
      <c r="E77" s="90"/>
      <c r="F77" s="90"/>
      <c r="G77" s="90"/>
      <c r="H77" s="115"/>
      <c r="I77" s="75"/>
    </row>
    <row r="78" spans="1:13" ht="15" customHeight="1">
      <c r="A78" s="87"/>
      <c r="B78" s="116" t="s">
        <v>150</v>
      </c>
      <c r="C78" s="91" t="s">
        <v>151</v>
      </c>
      <c r="D78" s="92">
        <v>56405</v>
      </c>
      <c r="E78" s="93">
        <v>32250</v>
      </c>
      <c r="F78" s="93">
        <v>32250</v>
      </c>
      <c r="G78" s="92">
        <v>32250</v>
      </c>
      <c r="H78" s="117">
        <v>-40345</v>
      </c>
      <c r="I78" s="75">
        <v>56405</v>
      </c>
      <c r="J78" s="74">
        <v>32250</v>
      </c>
      <c r="K78" s="74">
        <v>32250</v>
      </c>
      <c r="L78" s="74">
        <v>32250</v>
      </c>
      <c r="M78" s="74">
        <v>-40345</v>
      </c>
    </row>
    <row r="79" spans="1:9" ht="15.75" customHeight="1">
      <c r="A79" s="87"/>
      <c r="B79" s="116" t="s">
        <v>152</v>
      </c>
      <c r="C79" s="91" t="s">
        <v>153</v>
      </c>
      <c r="D79" s="92">
        <v>56405</v>
      </c>
      <c r="E79" s="93">
        <v>32250</v>
      </c>
      <c r="F79" s="93">
        <v>32250</v>
      </c>
      <c r="G79" s="92">
        <v>32250</v>
      </c>
      <c r="H79" s="117">
        <v>-40345</v>
      </c>
      <c r="I79" s="75"/>
    </row>
    <row r="80" spans="1:13" ht="15" customHeight="1">
      <c r="A80" s="87"/>
      <c r="B80" s="116" t="s">
        <v>154</v>
      </c>
      <c r="C80" s="91" t="s">
        <v>155</v>
      </c>
      <c r="D80" s="92">
        <v>15568</v>
      </c>
      <c r="E80" s="93">
        <v>6320</v>
      </c>
      <c r="F80" s="93">
        <v>6320</v>
      </c>
      <c r="G80" s="92">
        <v>5684</v>
      </c>
      <c r="H80" s="117">
        <v>-2756</v>
      </c>
      <c r="I80" s="75">
        <v>15568</v>
      </c>
      <c r="J80" s="74">
        <v>6320</v>
      </c>
      <c r="K80" s="74">
        <v>6320</v>
      </c>
      <c r="L80" s="74">
        <v>5684</v>
      </c>
      <c r="M80" s="74">
        <v>-2756</v>
      </c>
    </row>
    <row r="81" spans="2:9" ht="15" customHeight="1">
      <c r="B81" s="116" t="s">
        <v>156</v>
      </c>
      <c r="C81" s="91" t="s">
        <v>157</v>
      </c>
      <c r="D81" s="92">
        <v>9516</v>
      </c>
      <c r="E81" s="93">
        <v>3870</v>
      </c>
      <c r="F81" s="93">
        <v>3870</v>
      </c>
      <c r="G81" s="92">
        <v>3870</v>
      </c>
      <c r="H81" s="117">
        <v>-2094</v>
      </c>
      <c r="I81" s="75"/>
    </row>
    <row r="82" spans="2:9" ht="15" customHeight="1">
      <c r="B82" s="116" t="s">
        <v>158</v>
      </c>
      <c r="C82" s="91" t="s">
        <v>159</v>
      </c>
      <c r="D82" s="92">
        <v>3888</v>
      </c>
      <c r="E82" s="93">
        <v>1550</v>
      </c>
      <c r="F82" s="93">
        <v>1550</v>
      </c>
      <c r="G82" s="92">
        <v>1550</v>
      </c>
      <c r="H82" s="117">
        <v>-762</v>
      </c>
      <c r="I82" s="75"/>
    </row>
    <row r="83" spans="2:9" ht="15" customHeight="1">
      <c r="B83" s="116" t="s">
        <v>160</v>
      </c>
      <c r="C83" s="91" t="s">
        <v>161</v>
      </c>
      <c r="D83" s="92">
        <v>2164</v>
      </c>
      <c r="E83" s="93">
        <v>900</v>
      </c>
      <c r="F83" s="93">
        <v>900</v>
      </c>
      <c r="G83" s="92">
        <v>264</v>
      </c>
      <c r="H83" s="117">
        <v>100</v>
      </c>
      <c r="I83" s="75"/>
    </row>
    <row r="84" spans="2:13" ht="15" customHeight="1">
      <c r="B84" s="116" t="s">
        <v>162</v>
      </c>
      <c r="C84" s="91" t="s">
        <v>163</v>
      </c>
      <c r="D84" s="92">
        <v>8388</v>
      </c>
      <c r="E84" s="93">
        <v>1310</v>
      </c>
      <c r="F84" s="93">
        <v>1310</v>
      </c>
      <c r="G84" s="92">
        <v>1320</v>
      </c>
      <c r="H84" s="117">
        <v>4448</v>
      </c>
      <c r="I84" s="75">
        <v>8388</v>
      </c>
      <c r="J84" s="74">
        <v>1310</v>
      </c>
      <c r="K84" s="74">
        <v>1310</v>
      </c>
      <c r="L84" s="74">
        <v>1320</v>
      </c>
      <c r="M84" s="74">
        <v>4448</v>
      </c>
    </row>
    <row r="85" spans="2:9" ht="15" customHeight="1">
      <c r="B85" s="116" t="s">
        <v>166</v>
      </c>
      <c r="C85" s="91" t="s">
        <v>167</v>
      </c>
      <c r="D85" s="92">
        <v>332</v>
      </c>
      <c r="E85" s="93">
        <v>500</v>
      </c>
      <c r="F85" s="93">
        <v>500</v>
      </c>
      <c r="G85" s="92">
        <v>500</v>
      </c>
      <c r="H85" s="117">
        <v>-1168</v>
      </c>
      <c r="I85" s="75"/>
    </row>
    <row r="86" spans="2:9" ht="15" customHeight="1">
      <c r="B86" s="116" t="s">
        <v>170</v>
      </c>
      <c r="C86" s="91" t="s">
        <v>171</v>
      </c>
      <c r="D86" s="92">
        <v>2259</v>
      </c>
      <c r="E86" s="93">
        <v>500</v>
      </c>
      <c r="F86" s="93">
        <v>500</v>
      </c>
      <c r="G86" s="92">
        <v>500</v>
      </c>
      <c r="H86" s="117">
        <v>759</v>
      </c>
      <c r="I86" s="75"/>
    </row>
    <row r="87" spans="2:9" ht="15" customHeight="1">
      <c r="B87" s="116" t="s">
        <v>172</v>
      </c>
      <c r="C87" s="91" t="s">
        <v>173</v>
      </c>
      <c r="D87" s="92">
        <v>0</v>
      </c>
      <c r="E87" s="93">
        <v>50</v>
      </c>
      <c r="F87" s="93">
        <v>50</v>
      </c>
      <c r="G87" s="92">
        <v>50</v>
      </c>
      <c r="H87" s="117">
        <v>-150</v>
      </c>
      <c r="I87" s="75"/>
    </row>
    <row r="88" spans="2:9" ht="15" customHeight="1">
      <c r="B88" s="116" t="s">
        <v>193</v>
      </c>
      <c r="C88" s="91" t="s">
        <v>194</v>
      </c>
      <c r="D88" s="92">
        <v>5797</v>
      </c>
      <c r="E88" s="93">
        <v>250</v>
      </c>
      <c r="F88" s="93">
        <v>250</v>
      </c>
      <c r="G88" s="92">
        <v>250</v>
      </c>
      <c r="H88" s="117">
        <v>5047</v>
      </c>
      <c r="I88" s="75"/>
    </row>
    <row r="89" spans="2:9" ht="15" customHeight="1">
      <c r="B89" s="116" t="s">
        <v>195</v>
      </c>
      <c r="C89" s="91" t="s">
        <v>196</v>
      </c>
      <c r="D89" s="92">
        <v>0</v>
      </c>
      <c r="E89" s="93">
        <v>10</v>
      </c>
      <c r="F89" s="93">
        <v>10</v>
      </c>
      <c r="G89" s="92">
        <v>20</v>
      </c>
      <c r="H89" s="117">
        <v>-40</v>
      </c>
      <c r="I89" s="75"/>
    </row>
    <row r="90" spans="2:9" ht="15.75" customHeight="1">
      <c r="B90" s="118" t="s">
        <v>174</v>
      </c>
      <c r="C90" s="95"/>
      <c r="D90" s="92">
        <f>SUM(I78:I89)</f>
        <v>80361</v>
      </c>
      <c r="E90" s="92">
        <f>SUM(J78:J89)</f>
        <v>39880</v>
      </c>
      <c r="F90" s="92">
        <f>SUM(K78:K89)</f>
        <v>39880</v>
      </c>
      <c r="G90" s="92">
        <f>SUM(L78:L89)</f>
        <v>39254</v>
      </c>
      <c r="H90" s="117">
        <f>SUM(M78:M89)</f>
        <v>-38653</v>
      </c>
      <c r="I90" s="75"/>
    </row>
    <row r="91" spans="2:8" ht="15" customHeight="1">
      <c r="B91" s="119"/>
      <c r="C91" s="96"/>
      <c r="D91" s="97"/>
      <c r="E91" s="97"/>
      <c r="F91" s="97"/>
      <c r="G91" s="97"/>
      <c r="H91" s="120"/>
    </row>
    <row r="92" spans="1:9" ht="15.75" customHeight="1" thickBot="1">
      <c r="A92" s="98"/>
      <c r="B92" s="121" t="s">
        <v>224</v>
      </c>
      <c r="C92" s="99"/>
      <c r="D92" s="92">
        <f>SUM(D90)</f>
        <v>80361</v>
      </c>
      <c r="E92" s="92">
        <f>SUM(E90)</f>
        <v>39880</v>
      </c>
      <c r="F92" s="92">
        <f>SUM(F90)</f>
        <v>39880</v>
      </c>
      <c r="G92" s="92">
        <f>SUM(G90)</f>
        <v>39254</v>
      </c>
      <c r="H92" s="117">
        <f>SUM(H90)</f>
        <v>-38653</v>
      </c>
      <c r="I92" s="75"/>
    </row>
    <row r="93" spans="1:9" ht="15.75" customHeight="1">
      <c r="A93" s="75"/>
      <c r="B93" s="119"/>
      <c r="C93" s="100"/>
      <c r="D93" s="97"/>
      <c r="E93" s="97"/>
      <c r="F93" s="97"/>
      <c r="G93" s="97"/>
      <c r="H93" s="120"/>
      <c r="I93" s="75"/>
    </row>
    <row r="94" spans="1:9" ht="15.75" customHeight="1">
      <c r="A94" s="75"/>
      <c r="B94" s="121" t="s">
        <v>225</v>
      </c>
      <c r="C94" s="99"/>
      <c r="D94" s="92">
        <f>SUM(D29,D75,D92)</f>
        <v>1991355</v>
      </c>
      <c r="E94" s="92">
        <f>SUM(E29,E75,E92)</f>
        <v>567288</v>
      </c>
      <c r="F94" s="92">
        <f>SUM(F29,F75,F92)</f>
        <v>519183</v>
      </c>
      <c r="G94" s="92">
        <f>SUM(G29,G75,G92)</f>
        <v>323378</v>
      </c>
      <c r="H94" s="117">
        <f>SUM(H29,H75,H92)</f>
        <v>581506</v>
      </c>
      <c r="I94" s="75"/>
    </row>
    <row r="95" spans="1:9" ht="15.75" customHeight="1">
      <c r="A95" s="75"/>
      <c r="B95" s="119"/>
      <c r="C95" s="100"/>
      <c r="D95" s="97"/>
      <c r="E95" s="97"/>
      <c r="F95" s="97"/>
      <c r="G95" s="97"/>
      <c r="H95" s="120"/>
      <c r="I95" s="75"/>
    </row>
    <row r="96" spans="1:9" ht="15.75" customHeight="1">
      <c r="A96" s="75"/>
      <c r="B96" s="121" t="s">
        <v>226</v>
      </c>
      <c r="C96" s="99"/>
      <c r="D96" s="92">
        <f>SUM(D94)</f>
        <v>1991355</v>
      </c>
      <c r="E96" s="92">
        <f>SUM(E94)</f>
        <v>567288</v>
      </c>
      <c r="F96" s="92">
        <f>SUM(F94)</f>
        <v>519183</v>
      </c>
      <c r="G96" s="92">
        <f>SUM(G94)</f>
        <v>323378</v>
      </c>
      <c r="H96" s="117">
        <f>SUM(H94)</f>
        <v>581506</v>
      </c>
      <c r="I96" s="75"/>
    </row>
    <row r="97" spans="1:9" ht="15.75" customHeight="1">
      <c r="A97" s="75"/>
      <c r="B97" s="119"/>
      <c r="C97" s="100"/>
      <c r="D97" s="97"/>
      <c r="E97" s="97"/>
      <c r="F97" s="97"/>
      <c r="G97" s="97"/>
      <c r="H97" s="120"/>
      <c r="I97" s="75"/>
    </row>
    <row r="98" spans="1:9" ht="15.75" customHeight="1">
      <c r="A98" s="75"/>
      <c r="B98" s="119"/>
      <c r="C98" s="100"/>
      <c r="D98" s="97"/>
      <c r="E98" s="97"/>
      <c r="F98" s="97"/>
      <c r="G98" s="97"/>
      <c r="H98" s="120"/>
      <c r="I98" s="75"/>
    </row>
    <row r="99" spans="1:9" ht="16.5" customHeight="1">
      <c r="A99" s="75"/>
      <c r="B99" s="119"/>
      <c r="C99" s="100"/>
      <c r="D99" s="97"/>
      <c r="E99" s="97"/>
      <c r="F99" s="97"/>
      <c r="G99" s="97"/>
      <c r="H99" s="120"/>
      <c r="I99" s="75"/>
    </row>
    <row r="100" spans="1:9" ht="15.75" customHeight="1">
      <c r="A100" s="87"/>
      <c r="B100" s="110" t="s">
        <v>227</v>
      </c>
      <c r="C100" s="88"/>
      <c r="D100" s="88"/>
      <c r="E100" s="88"/>
      <c r="F100" s="88"/>
      <c r="G100" s="88"/>
      <c r="H100" s="111"/>
      <c r="I100" s="75"/>
    </row>
    <row r="101" spans="1:9" ht="15.75" customHeight="1">
      <c r="A101" s="87"/>
      <c r="B101" s="112" t="s">
        <v>228</v>
      </c>
      <c r="C101" s="89"/>
      <c r="D101" s="89"/>
      <c r="E101" s="89"/>
      <c r="F101" s="89"/>
      <c r="G101" s="89"/>
      <c r="H101" s="113"/>
      <c r="I101" s="75"/>
    </row>
    <row r="102" spans="1:9" ht="15.75" customHeight="1">
      <c r="A102" s="87"/>
      <c r="B102" s="114" t="s">
        <v>229</v>
      </c>
      <c r="C102" s="90"/>
      <c r="D102" s="90"/>
      <c r="E102" s="90"/>
      <c r="F102" s="90"/>
      <c r="G102" s="90"/>
      <c r="H102" s="115"/>
      <c r="I102" s="75"/>
    </row>
    <row r="103" spans="1:13" ht="15" customHeight="1">
      <c r="A103" s="87"/>
      <c r="B103" s="116" t="s">
        <v>150</v>
      </c>
      <c r="C103" s="91" t="s">
        <v>151</v>
      </c>
      <c r="D103" s="92">
        <v>24000</v>
      </c>
      <c r="E103" s="93">
        <v>7200</v>
      </c>
      <c r="F103" s="93">
        <v>6000</v>
      </c>
      <c r="G103" s="92">
        <v>4800</v>
      </c>
      <c r="H103" s="117">
        <v>6000</v>
      </c>
      <c r="I103" s="75">
        <v>24000</v>
      </c>
      <c r="J103" s="74">
        <v>7200</v>
      </c>
      <c r="K103" s="74">
        <v>6000</v>
      </c>
      <c r="L103" s="74">
        <v>4800</v>
      </c>
      <c r="M103" s="74">
        <v>6000</v>
      </c>
    </row>
    <row r="104" spans="1:9" ht="15.75" customHeight="1">
      <c r="A104" s="87"/>
      <c r="B104" s="116" t="s">
        <v>177</v>
      </c>
      <c r="C104" s="91" t="s">
        <v>178</v>
      </c>
      <c r="D104" s="92">
        <v>24000</v>
      </c>
      <c r="E104" s="93">
        <v>7200</v>
      </c>
      <c r="F104" s="93">
        <v>6000</v>
      </c>
      <c r="G104" s="92">
        <v>4800</v>
      </c>
      <c r="H104" s="117">
        <v>6000</v>
      </c>
      <c r="I104" s="75"/>
    </row>
    <row r="105" spans="1:13" ht="15" customHeight="1">
      <c r="A105" s="87"/>
      <c r="B105" s="116" t="s">
        <v>154</v>
      </c>
      <c r="C105" s="91" t="s">
        <v>155</v>
      </c>
      <c r="D105" s="92">
        <v>4704</v>
      </c>
      <c r="E105" s="93">
        <v>1412</v>
      </c>
      <c r="F105" s="93">
        <v>1176</v>
      </c>
      <c r="G105" s="92">
        <v>940</v>
      </c>
      <c r="H105" s="117">
        <v>1176</v>
      </c>
      <c r="I105" s="75">
        <v>4704</v>
      </c>
      <c r="J105" s="74">
        <v>1412</v>
      </c>
      <c r="K105" s="74">
        <v>1176</v>
      </c>
      <c r="L105" s="74">
        <v>940</v>
      </c>
      <c r="M105" s="74">
        <v>1176</v>
      </c>
    </row>
    <row r="106" spans="2:9" ht="15" customHeight="1">
      <c r="B106" s="116" t="s">
        <v>156</v>
      </c>
      <c r="C106" s="91" t="s">
        <v>157</v>
      </c>
      <c r="D106" s="92">
        <v>2880</v>
      </c>
      <c r="E106" s="93">
        <v>864</v>
      </c>
      <c r="F106" s="93">
        <v>720</v>
      </c>
      <c r="G106" s="92">
        <v>576</v>
      </c>
      <c r="H106" s="117">
        <v>720</v>
      </c>
      <c r="I106" s="75"/>
    </row>
    <row r="107" spans="2:9" ht="15" customHeight="1">
      <c r="B107" s="116" t="s">
        <v>158</v>
      </c>
      <c r="C107" s="91" t="s">
        <v>159</v>
      </c>
      <c r="D107" s="92">
        <v>1152</v>
      </c>
      <c r="E107" s="93">
        <v>346</v>
      </c>
      <c r="F107" s="93">
        <v>288</v>
      </c>
      <c r="G107" s="92">
        <v>230</v>
      </c>
      <c r="H107" s="117">
        <v>288</v>
      </c>
      <c r="I107" s="75"/>
    </row>
    <row r="108" spans="2:9" ht="15" customHeight="1">
      <c r="B108" s="116" t="s">
        <v>160</v>
      </c>
      <c r="C108" s="91" t="s">
        <v>161</v>
      </c>
      <c r="D108" s="92">
        <v>672</v>
      </c>
      <c r="E108" s="93">
        <v>202</v>
      </c>
      <c r="F108" s="93">
        <v>168</v>
      </c>
      <c r="G108" s="92">
        <v>134</v>
      </c>
      <c r="H108" s="117">
        <v>168</v>
      </c>
      <c r="I108" s="75"/>
    </row>
    <row r="109" spans="2:13" ht="15" customHeight="1">
      <c r="B109" s="116" t="s">
        <v>162</v>
      </c>
      <c r="C109" s="91" t="s">
        <v>163</v>
      </c>
      <c r="D109" s="92">
        <v>32796</v>
      </c>
      <c r="E109" s="93">
        <v>13880</v>
      </c>
      <c r="F109" s="93">
        <v>6924</v>
      </c>
      <c r="G109" s="92">
        <v>5538</v>
      </c>
      <c r="H109" s="117">
        <v>6454</v>
      </c>
      <c r="I109" s="75">
        <v>32796</v>
      </c>
      <c r="J109" s="74">
        <v>13880</v>
      </c>
      <c r="K109" s="74">
        <v>6924</v>
      </c>
      <c r="L109" s="74">
        <v>5538</v>
      </c>
      <c r="M109" s="74">
        <v>6454</v>
      </c>
    </row>
    <row r="110" spans="2:9" ht="15" customHeight="1">
      <c r="B110" s="116" t="s">
        <v>166</v>
      </c>
      <c r="C110" s="91" t="s">
        <v>167</v>
      </c>
      <c r="D110" s="92">
        <v>19475</v>
      </c>
      <c r="E110" s="93">
        <v>6300</v>
      </c>
      <c r="F110" s="93">
        <v>5250</v>
      </c>
      <c r="G110" s="92">
        <v>4200</v>
      </c>
      <c r="H110" s="117">
        <v>3725</v>
      </c>
      <c r="I110" s="75"/>
    </row>
    <row r="111" spans="2:9" ht="15" customHeight="1">
      <c r="B111" s="116" t="s">
        <v>168</v>
      </c>
      <c r="C111" s="91" t="s">
        <v>169</v>
      </c>
      <c r="D111" s="92">
        <v>200</v>
      </c>
      <c r="E111" s="93">
        <v>60</v>
      </c>
      <c r="F111" s="93">
        <v>50</v>
      </c>
      <c r="G111" s="92">
        <v>40</v>
      </c>
      <c r="H111" s="117">
        <v>50</v>
      </c>
      <c r="I111" s="75"/>
    </row>
    <row r="112" spans="2:9" ht="15" customHeight="1">
      <c r="B112" s="116" t="s">
        <v>170</v>
      </c>
      <c r="C112" s="91" t="s">
        <v>171</v>
      </c>
      <c r="D112" s="92">
        <v>4918</v>
      </c>
      <c r="E112" s="93">
        <v>1363</v>
      </c>
      <c r="F112" s="93">
        <v>1136</v>
      </c>
      <c r="G112" s="92">
        <v>908</v>
      </c>
      <c r="H112" s="117">
        <v>1511</v>
      </c>
      <c r="I112" s="75"/>
    </row>
    <row r="113" spans="2:9" ht="15" customHeight="1">
      <c r="B113" s="116" t="s">
        <v>185</v>
      </c>
      <c r="C113" s="91" t="s">
        <v>186</v>
      </c>
      <c r="D113" s="92">
        <v>7673</v>
      </c>
      <c r="E113" s="93">
        <v>6097</v>
      </c>
      <c r="F113" s="93">
        <v>438</v>
      </c>
      <c r="G113" s="92">
        <v>350</v>
      </c>
      <c r="H113" s="117">
        <v>788</v>
      </c>
      <c r="I113" s="75"/>
    </row>
    <row r="114" spans="2:9" ht="15" customHeight="1">
      <c r="B114" s="116" t="s">
        <v>172</v>
      </c>
      <c r="C114" s="91" t="s">
        <v>173</v>
      </c>
      <c r="D114" s="92">
        <v>100</v>
      </c>
      <c r="E114" s="93">
        <v>30</v>
      </c>
      <c r="F114" s="93">
        <v>25</v>
      </c>
      <c r="G114" s="92">
        <v>20</v>
      </c>
      <c r="H114" s="117">
        <v>25</v>
      </c>
      <c r="I114" s="75"/>
    </row>
    <row r="115" spans="2:9" ht="15" customHeight="1">
      <c r="B115" s="116" t="s">
        <v>189</v>
      </c>
      <c r="C115" s="91" t="s">
        <v>190</v>
      </c>
      <c r="D115" s="92">
        <v>330</v>
      </c>
      <c r="E115" s="93">
        <v>0</v>
      </c>
      <c r="F115" s="93">
        <v>0</v>
      </c>
      <c r="G115" s="92">
        <v>0</v>
      </c>
      <c r="H115" s="117">
        <v>330</v>
      </c>
      <c r="I115" s="75"/>
    </row>
    <row r="116" spans="2:9" ht="15" customHeight="1">
      <c r="B116" s="116" t="s">
        <v>193</v>
      </c>
      <c r="C116" s="91" t="s">
        <v>194</v>
      </c>
      <c r="D116" s="92">
        <v>100</v>
      </c>
      <c r="E116" s="93">
        <v>30</v>
      </c>
      <c r="F116" s="93">
        <v>25</v>
      </c>
      <c r="G116" s="92">
        <v>20</v>
      </c>
      <c r="H116" s="117">
        <v>25</v>
      </c>
      <c r="I116" s="75"/>
    </row>
    <row r="117" spans="2:13" ht="15" customHeight="1">
      <c r="B117" s="116" t="s">
        <v>197</v>
      </c>
      <c r="C117" s="91" t="s">
        <v>198</v>
      </c>
      <c r="D117" s="92">
        <v>450</v>
      </c>
      <c r="E117" s="93">
        <v>0</v>
      </c>
      <c r="F117" s="93">
        <v>0</v>
      </c>
      <c r="G117" s="92">
        <v>0</v>
      </c>
      <c r="H117" s="117">
        <v>450</v>
      </c>
      <c r="I117" s="75">
        <v>450</v>
      </c>
      <c r="J117" s="74">
        <v>0</v>
      </c>
      <c r="K117" s="74">
        <v>0</v>
      </c>
      <c r="L117" s="74">
        <v>0</v>
      </c>
      <c r="M117" s="74">
        <v>450</v>
      </c>
    </row>
    <row r="118" spans="2:9" ht="15" customHeight="1">
      <c r="B118" s="116" t="s">
        <v>199</v>
      </c>
      <c r="C118" s="91" t="s">
        <v>200</v>
      </c>
      <c r="D118" s="92">
        <v>350</v>
      </c>
      <c r="E118" s="93">
        <v>0</v>
      </c>
      <c r="F118" s="93">
        <v>0</v>
      </c>
      <c r="G118" s="92">
        <v>0</v>
      </c>
      <c r="H118" s="117">
        <v>350</v>
      </c>
      <c r="I118" s="75"/>
    </row>
    <row r="119" spans="2:9" ht="15" customHeight="1">
      <c r="B119" s="116" t="s">
        <v>201</v>
      </c>
      <c r="C119" s="91" t="s">
        <v>202</v>
      </c>
      <c r="D119" s="92">
        <v>100</v>
      </c>
      <c r="E119" s="93">
        <v>0</v>
      </c>
      <c r="F119" s="93">
        <v>0</v>
      </c>
      <c r="G119" s="92">
        <v>0</v>
      </c>
      <c r="H119" s="117">
        <v>100</v>
      </c>
      <c r="I119" s="75"/>
    </row>
    <row r="120" spans="2:9" ht="15.75" customHeight="1">
      <c r="B120" s="118" t="s">
        <v>174</v>
      </c>
      <c r="C120" s="95"/>
      <c r="D120" s="92">
        <f>SUM(I103:I119)</f>
        <v>61950</v>
      </c>
      <c r="E120" s="92">
        <f>SUM(J103:J119)</f>
        <v>22492</v>
      </c>
      <c r="F120" s="92">
        <f>SUM(K103:K119)</f>
        <v>14100</v>
      </c>
      <c r="G120" s="92">
        <f>SUM(L103:L119)</f>
        <v>11278</v>
      </c>
      <c r="H120" s="117">
        <f>SUM(M103:M119)</f>
        <v>14080</v>
      </c>
      <c r="I120" s="75"/>
    </row>
    <row r="121" spans="2:8" ht="15" customHeight="1">
      <c r="B121" s="119"/>
      <c r="C121" s="96"/>
      <c r="D121" s="97"/>
      <c r="E121" s="97"/>
      <c r="F121" s="97"/>
      <c r="G121" s="97"/>
      <c r="H121" s="120"/>
    </row>
    <row r="122" spans="1:13" ht="15" customHeight="1">
      <c r="A122" s="87"/>
      <c r="B122" s="116" t="s">
        <v>211</v>
      </c>
      <c r="C122" s="91" t="s">
        <v>212</v>
      </c>
      <c r="D122" s="92">
        <v>37020</v>
      </c>
      <c r="E122" s="93">
        <v>37000</v>
      </c>
      <c r="F122" s="93">
        <v>0</v>
      </c>
      <c r="G122" s="92">
        <v>0</v>
      </c>
      <c r="H122" s="117">
        <v>20</v>
      </c>
      <c r="I122" s="75">
        <v>37020</v>
      </c>
      <c r="J122" s="74">
        <v>37000</v>
      </c>
      <c r="K122" s="74">
        <v>0</v>
      </c>
      <c r="L122" s="74">
        <v>0</v>
      </c>
      <c r="M122" s="74">
        <v>20</v>
      </c>
    </row>
    <row r="123" spans="1:9" ht="15.75" customHeight="1">
      <c r="A123" s="87"/>
      <c r="B123" s="116" t="s">
        <v>230</v>
      </c>
      <c r="C123" s="91" t="s">
        <v>231</v>
      </c>
      <c r="D123" s="92">
        <v>37020</v>
      </c>
      <c r="E123" s="93">
        <v>37000</v>
      </c>
      <c r="F123" s="93">
        <v>0</v>
      </c>
      <c r="G123" s="92">
        <v>0</v>
      </c>
      <c r="H123" s="117">
        <v>20</v>
      </c>
      <c r="I123" s="75"/>
    </row>
    <row r="124" spans="1:9" ht="15.75" customHeight="1">
      <c r="A124" s="87"/>
      <c r="B124" s="118" t="s">
        <v>221</v>
      </c>
      <c r="C124" s="95"/>
      <c r="D124" s="92">
        <f>SUM(I122:I123)</f>
        <v>37020</v>
      </c>
      <c r="E124" s="92">
        <f>SUM(J122:J123)</f>
        <v>37000</v>
      </c>
      <c r="F124" s="92">
        <f>SUM(K122:K123)</f>
        <v>0</v>
      </c>
      <c r="G124" s="92">
        <f>SUM(L122:L123)</f>
        <v>0</v>
      </c>
      <c r="H124" s="117">
        <f>SUM(M122:M123)</f>
        <v>20</v>
      </c>
      <c r="I124" s="75"/>
    </row>
    <row r="125" spans="2:8" ht="15" customHeight="1">
      <c r="B125" s="119"/>
      <c r="C125" s="96"/>
      <c r="D125" s="97"/>
      <c r="E125" s="97"/>
      <c r="F125" s="97"/>
      <c r="G125" s="97"/>
      <c r="H125" s="120"/>
    </row>
    <row r="126" spans="1:9" ht="15.75" customHeight="1" thickBot="1">
      <c r="A126" s="98"/>
      <c r="B126" s="121" t="s">
        <v>232</v>
      </c>
      <c r="C126" s="99"/>
      <c r="D126" s="92">
        <f>SUM(D120,D124)</f>
        <v>98970</v>
      </c>
      <c r="E126" s="92">
        <f>SUM(E120,E124)</f>
        <v>59492</v>
      </c>
      <c r="F126" s="92">
        <f>SUM(F120,F124)</f>
        <v>14100</v>
      </c>
      <c r="G126" s="92">
        <f>SUM(G120,G124)</f>
        <v>11278</v>
      </c>
      <c r="H126" s="117">
        <f>SUM(H120,H124)</f>
        <v>14100</v>
      </c>
      <c r="I126" s="75"/>
    </row>
    <row r="127" spans="1:9" ht="15.75" customHeight="1">
      <c r="A127" s="75"/>
      <c r="B127" s="119"/>
      <c r="C127" s="100"/>
      <c r="D127" s="97"/>
      <c r="E127" s="97"/>
      <c r="F127" s="97"/>
      <c r="G127" s="97"/>
      <c r="H127" s="120"/>
      <c r="I127" s="75"/>
    </row>
    <row r="128" spans="1:9" ht="15.75" customHeight="1">
      <c r="A128" s="75"/>
      <c r="B128" s="121" t="s">
        <v>233</v>
      </c>
      <c r="C128" s="99"/>
      <c r="D128" s="92">
        <f>SUM(D126)</f>
        <v>98970</v>
      </c>
      <c r="E128" s="92">
        <f>SUM(E126)</f>
        <v>59492</v>
      </c>
      <c r="F128" s="92">
        <f>SUM(F126)</f>
        <v>14100</v>
      </c>
      <c r="G128" s="92">
        <f>SUM(G126)</f>
        <v>11278</v>
      </c>
      <c r="H128" s="117">
        <f>SUM(H126)</f>
        <v>14100</v>
      </c>
      <c r="I128" s="75"/>
    </row>
    <row r="129" spans="1:9" ht="15.75" customHeight="1">
      <c r="A129" s="75"/>
      <c r="B129" s="119"/>
      <c r="C129" s="100"/>
      <c r="D129" s="97"/>
      <c r="E129" s="97"/>
      <c r="F129" s="97"/>
      <c r="G129" s="97"/>
      <c r="H129" s="120"/>
      <c r="I129" s="75"/>
    </row>
    <row r="130" spans="1:9" ht="15.75" customHeight="1">
      <c r="A130" s="87"/>
      <c r="B130" s="112" t="s">
        <v>234</v>
      </c>
      <c r="C130" s="89"/>
      <c r="D130" s="89"/>
      <c r="E130" s="89"/>
      <c r="F130" s="89"/>
      <c r="G130" s="89"/>
      <c r="H130" s="113"/>
      <c r="I130" s="75"/>
    </row>
    <row r="131" spans="1:9" ht="15.75" customHeight="1">
      <c r="A131" s="87"/>
      <c r="B131" s="114" t="s">
        <v>235</v>
      </c>
      <c r="C131" s="90"/>
      <c r="D131" s="90"/>
      <c r="E131" s="90"/>
      <c r="F131" s="90"/>
      <c r="G131" s="90"/>
      <c r="H131" s="115"/>
      <c r="I131" s="75"/>
    </row>
    <row r="132" spans="1:13" ht="15" customHeight="1">
      <c r="A132" s="87"/>
      <c r="B132" s="116" t="s">
        <v>145</v>
      </c>
      <c r="C132" s="91" t="s">
        <v>17</v>
      </c>
      <c r="D132" s="92">
        <v>54000</v>
      </c>
      <c r="E132" s="93">
        <v>16200</v>
      </c>
      <c r="F132" s="93">
        <v>13500</v>
      </c>
      <c r="G132" s="92">
        <v>10800</v>
      </c>
      <c r="H132" s="117">
        <v>13500</v>
      </c>
      <c r="I132" s="75">
        <v>54000</v>
      </c>
      <c r="J132" s="74">
        <v>16200</v>
      </c>
      <c r="K132" s="74">
        <v>13500</v>
      </c>
      <c r="L132" s="74">
        <v>10800</v>
      </c>
      <c r="M132" s="74">
        <v>13500</v>
      </c>
    </row>
    <row r="133" spans="1:9" ht="15.75" customHeight="1">
      <c r="A133" s="87"/>
      <c r="B133" s="116" t="s">
        <v>146</v>
      </c>
      <c r="C133" s="91" t="s">
        <v>147</v>
      </c>
      <c r="D133" s="92">
        <v>54000</v>
      </c>
      <c r="E133" s="93">
        <v>16200</v>
      </c>
      <c r="F133" s="93">
        <v>13500</v>
      </c>
      <c r="G133" s="92">
        <v>10800</v>
      </c>
      <c r="H133" s="117">
        <v>13500</v>
      </c>
      <c r="I133" s="75"/>
    </row>
    <row r="134" spans="1:13" ht="15" customHeight="1">
      <c r="A134" s="87"/>
      <c r="B134" s="116" t="s">
        <v>150</v>
      </c>
      <c r="C134" s="91" t="s">
        <v>151</v>
      </c>
      <c r="D134" s="92">
        <v>23400</v>
      </c>
      <c r="E134" s="93">
        <v>7020</v>
      </c>
      <c r="F134" s="93">
        <v>5850</v>
      </c>
      <c r="G134" s="92">
        <v>4680</v>
      </c>
      <c r="H134" s="117">
        <v>5850</v>
      </c>
      <c r="I134" s="75">
        <v>23400</v>
      </c>
      <c r="J134" s="74">
        <v>7020</v>
      </c>
      <c r="K134" s="74">
        <v>5850</v>
      </c>
      <c r="L134" s="74">
        <v>4680</v>
      </c>
      <c r="M134" s="74">
        <v>5850</v>
      </c>
    </row>
    <row r="135" spans="2:9" ht="15" customHeight="1">
      <c r="B135" s="116" t="s">
        <v>152</v>
      </c>
      <c r="C135" s="91" t="s">
        <v>153</v>
      </c>
      <c r="D135" s="92">
        <v>23400</v>
      </c>
      <c r="E135" s="93">
        <v>7020</v>
      </c>
      <c r="F135" s="93">
        <v>5850</v>
      </c>
      <c r="G135" s="92">
        <v>4680</v>
      </c>
      <c r="H135" s="117">
        <v>5850</v>
      </c>
      <c r="I135" s="75"/>
    </row>
    <row r="136" spans="2:13" ht="15" customHeight="1">
      <c r="B136" s="116" t="s">
        <v>154</v>
      </c>
      <c r="C136" s="91" t="s">
        <v>155</v>
      </c>
      <c r="D136" s="92">
        <v>14774</v>
      </c>
      <c r="E136" s="93">
        <v>4553</v>
      </c>
      <c r="F136" s="93">
        <v>3794</v>
      </c>
      <c r="G136" s="92">
        <v>3037</v>
      </c>
      <c r="H136" s="117">
        <v>3390</v>
      </c>
      <c r="I136" s="75">
        <v>14774</v>
      </c>
      <c r="J136" s="74">
        <v>4553</v>
      </c>
      <c r="K136" s="74">
        <v>3794</v>
      </c>
      <c r="L136" s="74">
        <v>3037</v>
      </c>
      <c r="M136" s="74">
        <v>3390</v>
      </c>
    </row>
    <row r="137" spans="2:9" ht="15" customHeight="1">
      <c r="B137" s="116" t="s">
        <v>156</v>
      </c>
      <c r="C137" s="91" t="s">
        <v>157</v>
      </c>
      <c r="D137" s="92">
        <v>8884</v>
      </c>
      <c r="E137" s="93">
        <v>2786</v>
      </c>
      <c r="F137" s="93">
        <v>2322</v>
      </c>
      <c r="G137" s="92">
        <v>1858</v>
      </c>
      <c r="H137" s="117">
        <v>1918</v>
      </c>
      <c r="I137" s="75"/>
    </row>
    <row r="138" spans="2:9" ht="15" customHeight="1">
      <c r="B138" s="116" t="s">
        <v>158</v>
      </c>
      <c r="C138" s="91" t="s">
        <v>159</v>
      </c>
      <c r="D138" s="92">
        <v>3720</v>
      </c>
      <c r="E138" s="93">
        <v>1116</v>
      </c>
      <c r="F138" s="93">
        <v>930</v>
      </c>
      <c r="G138" s="92">
        <v>744</v>
      </c>
      <c r="H138" s="117">
        <v>930</v>
      </c>
      <c r="I138" s="75"/>
    </row>
    <row r="139" spans="2:9" ht="15" customHeight="1">
      <c r="B139" s="116" t="s">
        <v>160</v>
      </c>
      <c r="C139" s="91" t="s">
        <v>161</v>
      </c>
      <c r="D139" s="92">
        <v>2170</v>
      </c>
      <c r="E139" s="93">
        <v>651</v>
      </c>
      <c r="F139" s="93">
        <v>542</v>
      </c>
      <c r="G139" s="92">
        <v>435</v>
      </c>
      <c r="H139" s="117">
        <v>542</v>
      </c>
      <c r="I139" s="75"/>
    </row>
    <row r="140" spans="2:13" ht="15" customHeight="1">
      <c r="B140" s="116" t="s">
        <v>162</v>
      </c>
      <c r="C140" s="91" t="s">
        <v>163</v>
      </c>
      <c r="D140" s="92">
        <v>12655</v>
      </c>
      <c r="E140" s="93">
        <v>6594</v>
      </c>
      <c r="F140" s="93">
        <v>2021</v>
      </c>
      <c r="G140" s="92">
        <v>1315</v>
      </c>
      <c r="H140" s="117">
        <v>2725</v>
      </c>
      <c r="I140" s="75">
        <v>12655</v>
      </c>
      <c r="J140" s="74">
        <v>6594</v>
      </c>
      <c r="K140" s="74">
        <v>2021</v>
      </c>
      <c r="L140" s="74">
        <v>1315</v>
      </c>
      <c r="M140" s="74">
        <v>2725</v>
      </c>
    </row>
    <row r="141" spans="2:9" ht="15" customHeight="1">
      <c r="B141" s="116" t="s">
        <v>164</v>
      </c>
      <c r="C141" s="91" t="s">
        <v>165</v>
      </c>
      <c r="D141" s="92">
        <v>686</v>
      </c>
      <c r="E141" s="93">
        <v>120</v>
      </c>
      <c r="F141" s="93">
        <v>100</v>
      </c>
      <c r="G141" s="92">
        <v>80</v>
      </c>
      <c r="H141" s="117">
        <v>386</v>
      </c>
      <c r="I141" s="75"/>
    </row>
    <row r="142" spans="2:9" ht="15" customHeight="1">
      <c r="B142" s="116" t="s">
        <v>166</v>
      </c>
      <c r="C142" s="91" t="s">
        <v>167</v>
      </c>
      <c r="D142" s="92">
        <v>987</v>
      </c>
      <c r="E142" s="93">
        <v>300</v>
      </c>
      <c r="F142" s="93">
        <v>250</v>
      </c>
      <c r="G142" s="92">
        <v>200</v>
      </c>
      <c r="H142" s="117">
        <v>237</v>
      </c>
      <c r="I142" s="75"/>
    </row>
    <row r="143" spans="2:9" ht="15" customHeight="1">
      <c r="B143" s="116" t="s">
        <v>168</v>
      </c>
      <c r="C143" s="91" t="s">
        <v>169</v>
      </c>
      <c r="D143" s="92">
        <v>1943</v>
      </c>
      <c r="E143" s="93">
        <v>300</v>
      </c>
      <c r="F143" s="93">
        <v>250</v>
      </c>
      <c r="G143" s="92">
        <v>-100</v>
      </c>
      <c r="H143" s="117">
        <v>1493</v>
      </c>
      <c r="I143" s="75"/>
    </row>
    <row r="144" spans="2:9" ht="15" customHeight="1">
      <c r="B144" s="116" t="s">
        <v>170</v>
      </c>
      <c r="C144" s="91" t="s">
        <v>171</v>
      </c>
      <c r="D144" s="92">
        <v>1180</v>
      </c>
      <c r="E144" s="93">
        <v>600</v>
      </c>
      <c r="F144" s="93">
        <v>500</v>
      </c>
      <c r="G144" s="92">
        <v>400</v>
      </c>
      <c r="H144" s="117">
        <v>-320</v>
      </c>
      <c r="I144" s="75"/>
    </row>
    <row r="145" spans="2:9" ht="15" customHeight="1">
      <c r="B145" s="116" t="s">
        <v>185</v>
      </c>
      <c r="C145" s="91" t="s">
        <v>186</v>
      </c>
      <c r="D145" s="92">
        <v>6551</v>
      </c>
      <c r="E145" s="93">
        <v>4914</v>
      </c>
      <c r="F145" s="93">
        <v>621</v>
      </c>
      <c r="G145" s="92">
        <v>495</v>
      </c>
      <c r="H145" s="117">
        <v>521</v>
      </c>
      <c r="I145" s="75"/>
    </row>
    <row r="146" spans="2:9" ht="15" customHeight="1">
      <c r="B146" s="116" t="s">
        <v>172</v>
      </c>
      <c r="C146" s="91" t="s">
        <v>173</v>
      </c>
      <c r="D146" s="92">
        <v>1308</v>
      </c>
      <c r="E146" s="93">
        <v>300</v>
      </c>
      <c r="F146" s="93">
        <v>250</v>
      </c>
      <c r="G146" s="92">
        <v>200</v>
      </c>
      <c r="H146" s="117">
        <v>558</v>
      </c>
      <c r="I146" s="75"/>
    </row>
    <row r="147" spans="2:9" ht="15" customHeight="1">
      <c r="B147" s="116" t="s">
        <v>189</v>
      </c>
      <c r="C147" s="91" t="s">
        <v>190</v>
      </c>
      <c r="D147" s="92">
        <v>0</v>
      </c>
      <c r="E147" s="93">
        <v>60</v>
      </c>
      <c r="F147" s="93">
        <v>50</v>
      </c>
      <c r="G147" s="92">
        <v>40</v>
      </c>
      <c r="H147" s="117">
        <v>-150</v>
      </c>
      <c r="I147" s="75"/>
    </row>
    <row r="148" spans="2:9" ht="15.75" customHeight="1">
      <c r="B148" s="118" t="s">
        <v>174</v>
      </c>
      <c r="C148" s="95"/>
      <c r="D148" s="92">
        <f>SUM(I132:I147)</f>
        <v>104829</v>
      </c>
      <c r="E148" s="92">
        <f>SUM(J132:J147)</f>
        <v>34367</v>
      </c>
      <c r="F148" s="92">
        <f>SUM(K132:K147)</f>
        <v>25165</v>
      </c>
      <c r="G148" s="92">
        <f>SUM(L132:L147)</f>
        <v>19832</v>
      </c>
      <c r="H148" s="117">
        <f>SUM(M132:M147)</f>
        <v>25465</v>
      </c>
      <c r="I148" s="75"/>
    </row>
    <row r="149" spans="2:8" ht="15" customHeight="1">
      <c r="B149" s="119"/>
      <c r="C149" s="96"/>
      <c r="D149" s="97"/>
      <c r="E149" s="97"/>
      <c r="F149" s="97"/>
      <c r="G149" s="97"/>
      <c r="H149" s="120"/>
    </row>
    <row r="150" spans="1:9" ht="15.75" customHeight="1" thickBot="1">
      <c r="A150" s="98"/>
      <c r="B150" s="121" t="s">
        <v>236</v>
      </c>
      <c r="C150" s="99"/>
      <c r="D150" s="92">
        <f>SUM(D148)</f>
        <v>104829</v>
      </c>
      <c r="E150" s="92">
        <f>SUM(E148)</f>
        <v>34367</v>
      </c>
      <c r="F150" s="92">
        <f>SUM(F148)</f>
        <v>25165</v>
      </c>
      <c r="G150" s="92">
        <f>SUM(G148)</f>
        <v>19832</v>
      </c>
      <c r="H150" s="117">
        <f>SUM(H148)</f>
        <v>25465</v>
      </c>
      <c r="I150" s="75"/>
    </row>
    <row r="151" spans="1:9" ht="15.75" customHeight="1">
      <c r="A151" s="75"/>
      <c r="B151" s="119"/>
      <c r="C151" s="100"/>
      <c r="D151" s="97"/>
      <c r="E151" s="97"/>
      <c r="F151" s="97"/>
      <c r="G151" s="97"/>
      <c r="H151" s="120"/>
      <c r="I151" s="75"/>
    </row>
    <row r="152" spans="1:9" ht="15.75" customHeight="1">
      <c r="A152" s="87"/>
      <c r="B152" s="114" t="s">
        <v>237</v>
      </c>
      <c r="C152" s="90"/>
      <c r="D152" s="90"/>
      <c r="E152" s="90"/>
      <c r="F152" s="90"/>
      <c r="G152" s="90"/>
      <c r="H152" s="115"/>
      <c r="I152" s="75"/>
    </row>
    <row r="153" spans="1:13" ht="15" customHeight="1">
      <c r="A153" s="87"/>
      <c r="B153" s="116" t="s">
        <v>238</v>
      </c>
      <c r="C153" s="91" t="s">
        <v>239</v>
      </c>
      <c r="D153" s="92">
        <v>270434</v>
      </c>
      <c r="E153" s="93">
        <v>270434</v>
      </c>
      <c r="F153" s="93">
        <v>0</v>
      </c>
      <c r="G153" s="92">
        <v>0</v>
      </c>
      <c r="H153" s="117">
        <v>0</v>
      </c>
      <c r="I153" s="75">
        <v>270434</v>
      </c>
      <c r="J153" s="74">
        <v>270434</v>
      </c>
      <c r="K153" s="74">
        <v>0</v>
      </c>
      <c r="L153" s="74">
        <v>0</v>
      </c>
      <c r="M153" s="74">
        <v>0</v>
      </c>
    </row>
    <row r="154" spans="1:13" ht="15.75" customHeight="1">
      <c r="A154" s="87"/>
      <c r="B154" s="116" t="s">
        <v>211</v>
      </c>
      <c r="C154" s="91" t="s">
        <v>212</v>
      </c>
      <c r="D154" s="92">
        <v>539447</v>
      </c>
      <c r="E154" s="93">
        <v>539833</v>
      </c>
      <c r="F154" s="93">
        <v>0</v>
      </c>
      <c r="G154" s="92">
        <v>0</v>
      </c>
      <c r="H154" s="117">
        <v>-386</v>
      </c>
      <c r="I154" s="75">
        <v>539447</v>
      </c>
      <c r="J154" s="74">
        <v>539833</v>
      </c>
      <c r="K154" s="74">
        <v>0</v>
      </c>
      <c r="L154" s="74">
        <v>0</v>
      </c>
      <c r="M154" s="74">
        <v>-386</v>
      </c>
    </row>
    <row r="155" spans="1:9" ht="15" customHeight="1">
      <c r="A155" s="87"/>
      <c r="B155" s="116" t="s">
        <v>240</v>
      </c>
      <c r="C155" s="91" t="s">
        <v>241</v>
      </c>
      <c r="D155" s="92">
        <v>539447</v>
      </c>
      <c r="E155" s="93">
        <v>539833</v>
      </c>
      <c r="F155" s="93">
        <v>0</v>
      </c>
      <c r="G155" s="92">
        <v>0</v>
      </c>
      <c r="H155" s="117">
        <v>-386</v>
      </c>
      <c r="I155" s="75"/>
    </row>
    <row r="156" spans="2:9" ht="15.75" customHeight="1">
      <c r="B156" s="118" t="s">
        <v>221</v>
      </c>
      <c r="C156" s="95"/>
      <c r="D156" s="92">
        <f>SUM(I153:I155)</f>
        <v>809881</v>
      </c>
      <c r="E156" s="92">
        <f>SUM(J153:J155)</f>
        <v>810267</v>
      </c>
      <c r="F156" s="92">
        <f>SUM(K153:K155)</f>
        <v>0</v>
      </c>
      <c r="G156" s="92">
        <f>SUM(L153:L155)</f>
        <v>0</v>
      </c>
      <c r="H156" s="117">
        <f>SUM(M153:M155)</f>
        <v>-386</v>
      </c>
      <c r="I156" s="75"/>
    </row>
    <row r="157" spans="2:8" ht="15" customHeight="1">
      <c r="B157" s="119"/>
      <c r="C157" s="96"/>
      <c r="D157" s="97"/>
      <c r="E157" s="97"/>
      <c r="F157" s="97"/>
      <c r="G157" s="97"/>
      <c r="H157" s="120"/>
    </row>
    <row r="158" spans="1:9" ht="15.75" customHeight="1" thickBot="1">
      <c r="A158" s="98"/>
      <c r="B158" s="121" t="s">
        <v>242</v>
      </c>
      <c r="C158" s="99"/>
      <c r="D158" s="92">
        <f>SUM(D156)</f>
        <v>809881</v>
      </c>
      <c r="E158" s="92">
        <f>SUM(E156)</f>
        <v>810267</v>
      </c>
      <c r="F158" s="92">
        <f>SUM(F156)</f>
        <v>0</v>
      </c>
      <c r="G158" s="92">
        <f>SUM(G156)</f>
        <v>0</v>
      </c>
      <c r="H158" s="117">
        <f>SUM(H156)</f>
        <v>-386</v>
      </c>
      <c r="I158" s="75"/>
    </row>
    <row r="159" spans="1:9" ht="15.75" customHeight="1">
      <c r="A159" s="75"/>
      <c r="B159" s="119"/>
      <c r="C159" s="100"/>
      <c r="D159" s="97"/>
      <c r="E159" s="97"/>
      <c r="F159" s="97"/>
      <c r="G159" s="97"/>
      <c r="H159" s="120"/>
      <c r="I159" s="75"/>
    </row>
    <row r="160" spans="1:9" ht="15.75" customHeight="1">
      <c r="A160" s="87"/>
      <c r="B160" s="114" t="s">
        <v>243</v>
      </c>
      <c r="C160" s="90"/>
      <c r="D160" s="90"/>
      <c r="E160" s="90"/>
      <c r="F160" s="90"/>
      <c r="G160" s="90"/>
      <c r="H160" s="115"/>
      <c r="I160" s="75"/>
    </row>
    <row r="161" spans="1:13" ht="15" customHeight="1">
      <c r="A161" s="87"/>
      <c r="B161" s="116" t="s">
        <v>150</v>
      </c>
      <c r="C161" s="91" t="s">
        <v>151</v>
      </c>
      <c r="D161" s="92">
        <v>5280</v>
      </c>
      <c r="E161" s="93">
        <v>1800</v>
      </c>
      <c r="F161" s="93">
        <v>1500</v>
      </c>
      <c r="G161" s="92">
        <v>1200</v>
      </c>
      <c r="H161" s="117">
        <v>780</v>
      </c>
      <c r="I161" s="75">
        <v>5280</v>
      </c>
      <c r="J161" s="74">
        <v>1800</v>
      </c>
      <c r="K161" s="74">
        <v>1500</v>
      </c>
      <c r="L161" s="74">
        <v>1200</v>
      </c>
      <c r="M161" s="74">
        <v>780</v>
      </c>
    </row>
    <row r="162" spans="1:9" ht="15.75" customHeight="1">
      <c r="A162" s="87"/>
      <c r="B162" s="116" t="s">
        <v>152</v>
      </c>
      <c r="C162" s="91" t="s">
        <v>153</v>
      </c>
      <c r="D162" s="92">
        <v>5280</v>
      </c>
      <c r="E162" s="93">
        <v>1800</v>
      </c>
      <c r="F162" s="93">
        <v>1500</v>
      </c>
      <c r="G162" s="92">
        <v>1200</v>
      </c>
      <c r="H162" s="117">
        <v>780</v>
      </c>
      <c r="I162" s="75"/>
    </row>
    <row r="163" spans="1:13" ht="15" customHeight="1">
      <c r="A163" s="87"/>
      <c r="B163" s="116" t="s">
        <v>154</v>
      </c>
      <c r="C163" s="91" t="s">
        <v>155</v>
      </c>
      <c r="D163" s="92">
        <v>1896</v>
      </c>
      <c r="E163" s="93">
        <v>352</v>
      </c>
      <c r="F163" s="93">
        <v>294</v>
      </c>
      <c r="G163" s="92">
        <v>236</v>
      </c>
      <c r="H163" s="117">
        <v>1014</v>
      </c>
      <c r="I163" s="75">
        <v>1896</v>
      </c>
      <c r="J163" s="74">
        <v>352</v>
      </c>
      <c r="K163" s="74">
        <v>294</v>
      </c>
      <c r="L163" s="74">
        <v>236</v>
      </c>
      <c r="M163" s="74">
        <v>1014</v>
      </c>
    </row>
    <row r="164" spans="2:9" ht="15" customHeight="1">
      <c r="B164" s="116" t="s">
        <v>156</v>
      </c>
      <c r="C164" s="91" t="s">
        <v>157</v>
      </c>
      <c r="D164" s="92">
        <v>1440</v>
      </c>
      <c r="E164" s="93">
        <v>216</v>
      </c>
      <c r="F164" s="93">
        <v>180</v>
      </c>
      <c r="G164" s="92">
        <v>144</v>
      </c>
      <c r="H164" s="117">
        <v>900</v>
      </c>
      <c r="I164" s="75"/>
    </row>
    <row r="165" spans="2:9" ht="15" customHeight="1">
      <c r="B165" s="116" t="s">
        <v>158</v>
      </c>
      <c r="C165" s="91" t="s">
        <v>159</v>
      </c>
      <c r="D165" s="92">
        <v>288</v>
      </c>
      <c r="E165" s="93">
        <v>86</v>
      </c>
      <c r="F165" s="93">
        <v>72</v>
      </c>
      <c r="G165" s="92">
        <v>58</v>
      </c>
      <c r="H165" s="117">
        <v>72</v>
      </c>
      <c r="I165" s="75"/>
    </row>
    <row r="166" spans="2:9" ht="15" customHeight="1">
      <c r="B166" s="116" t="s">
        <v>160</v>
      </c>
      <c r="C166" s="91" t="s">
        <v>161</v>
      </c>
      <c r="D166" s="92">
        <v>168</v>
      </c>
      <c r="E166" s="93">
        <v>50</v>
      </c>
      <c r="F166" s="93">
        <v>42</v>
      </c>
      <c r="G166" s="92">
        <v>34</v>
      </c>
      <c r="H166" s="117">
        <v>42</v>
      </c>
      <c r="I166" s="75"/>
    </row>
    <row r="167" spans="2:13" ht="15" customHeight="1">
      <c r="B167" s="116" t="s">
        <v>162</v>
      </c>
      <c r="C167" s="91" t="s">
        <v>163</v>
      </c>
      <c r="D167" s="92">
        <v>17272</v>
      </c>
      <c r="E167" s="93">
        <v>11701</v>
      </c>
      <c r="F167" s="93">
        <v>2061</v>
      </c>
      <c r="G167" s="92">
        <v>1649</v>
      </c>
      <c r="H167" s="117">
        <v>1861</v>
      </c>
      <c r="I167" s="75">
        <v>17272</v>
      </c>
      <c r="J167" s="74">
        <v>11701</v>
      </c>
      <c r="K167" s="74">
        <v>2061</v>
      </c>
      <c r="L167" s="74">
        <v>1649</v>
      </c>
      <c r="M167" s="74">
        <v>1861</v>
      </c>
    </row>
    <row r="168" spans="2:9" ht="15" customHeight="1">
      <c r="B168" s="116" t="s">
        <v>181</v>
      </c>
      <c r="C168" s="91" t="s">
        <v>182</v>
      </c>
      <c r="D168" s="92">
        <v>3987</v>
      </c>
      <c r="E168" s="93">
        <v>2800</v>
      </c>
      <c r="F168" s="93">
        <v>250</v>
      </c>
      <c r="G168" s="92">
        <v>200</v>
      </c>
      <c r="H168" s="117">
        <v>737</v>
      </c>
      <c r="I168" s="75"/>
    </row>
    <row r="169" spans="2:9" ht="15" customHeight="1">
      <c r="B169" s="116" t="s">
        <v>166</v>
      </c>
      <c r="C169" s="91" t="s">
        <v>167</v>
      </c>
      <c r="D169" s="92">
        <v>8259</v>
      </c>
      <c r="E169" s="93">
        <v>7334</v>
      </c>
      <c r="F169" s="93">
        <v>505</v>
      </c>
      <c r="G169" s="92">
        <v>404</v>
      </c>
      <c r="H169" s="117">
        <v>16</v>
      </c>
      <c r="I169" s="75"/>
    </row>
    <row r="170" spans="2:9" ht="15" customHeight="1">
      <c r="B170" s="116" t="s">
        <v>168</v>
      </c>
      <c r="C170" s="91" t="s">
        <v>169</v>
      </c>
      <c r="D170" s="92">
        <v>102</v>
      </c>
      <c r="E170" s="93">
        <v>0</v>
      </c>
      <c r="F170" s="93">
        <v>0</v>
      </c>
      <c r="G170" s="92">
        <v>0</v>
      </c>
      <c r="H170" s="117">
        <v>102</v>
      </c>
      <c r="I170" s="75"/>
    </row>
    <row r="171" spans="2:9" ht="15" customHeight="1">
      <c r="B171" s="116" t="s">
        <v>170</v>
      </c>
      <c r="C171" s="91" t="s">
        <v>171</v>
      </c>
      <c r="D171" s="92">
        <v>2624</v>
      </c>
      <c r="E171" s="93">
        <v>817</v>
      </c>
      <c r="F171" s="93">
        <v>681</v>
      </c>
      <c r="G171" s="92">
        <v>545</v>
      </c>
      <c r="H171" s="117">
        <v>581</v>
      </c>
      <c r="I171" s="75"/>
    </row>
    <row r="172" spans="2:9" ht="15" customHeight="1">
      <c r="B172" s="116" t="s">
        <v>189</v>
      </c>
      <c r="C172" s="91" t="s">
        <v>190</v>
      </c>
      <c r="D172" s="92">
        <v>2300</v>
      </c>
      <c r="E172" s="93">
        <v>750</v>
      </c>
      <c r="F172" s="93">
        <v>625</v>
      </c>
      <c r="G172" s="92">
        <v>500</v>
      </c>
      <c r="H172" s="117">
        <v>425</v>
      </c>
      <c r="I172" s="75"/>
    </row>
    <row r="173" spans="2:9" ht="15.75" customHeight="1">
      <c r="B173" s="118" t="s">
        <v>174</v>
      </c>
      <c r="C173" s="95"/>
      <c r="D173" s="92">
        <f>SUM(I161:I172)</f>
        <v>24448</v>
      </c>
      <c r="E173" s="92">
        <f>SUM(J161:J172)</f>
        <v>13853</v>
      </c>
      <c r="F173" s="92">
        <f>SUM(K161:K172)</f>
        <v>3855</v>
      </c>
      <c r="G173" s="92">
        <f>SUM(L161:L172)</f>
        <v>3085</v>
      </c>
      <c r="H173" s="117">
        <f>SUM(M161:M172)</f>
        <v>3655</v>
      </c>
      <c r="I173" s="75"/>
    </row>
    <row r="174" spans="2:8" ht="15" customHeight="1">
      <c r="B174" s="119"/>
      <c r="C174" s="96"/>
      <c r="D174" s="97"/>
      <c r="E174" s="97"/>
      <c r="F174" s="97"/>
      <c r="G174" s="97"/>
      <c r="H174" s="120"/>
    </row>
    <row r="175" spans="1:13" ht="15" customHeight="1">
      <c r="A175" s="87"/>
      <c r="B175" s="116" t="s">
        <v>208</v>
      </c>
      <c r="C175" s="91" t="s">
        <v>209</v>
      </c>
      <c r="D175" s="92">
        <v>200</v>
      </c>
      <c r="E175" s="93">
        <v>0</v>
      </c>
      <c r="F175" s="93">
        <v>0</v>
      </c>
      <c r="G175" s="92">
        <v>0</v>
      </c>
      <c r="H175" s="117">
        <v>200</v>
      </c>
      <c r="I175" s="75">
        <v>200</v>
      </c>
      <c r="J175" s="74">
        <v>0</v>
      </c>
      <c r="K175" s="74">
        <v>0</v>
      </c>
      <c r="L175" s="74">
        <v>0</v>
      </c>
      <c r="M175" s="74">
        <v>200</v>
      </c>
    </row>
    <row r="176" spans="1:9" ht="15.75" customHeight="1">
      <c r="A176" s="87"/>
      <c r="B176" s="118" t="s">
        <v>210</v>
      </c>
      <c r="C176" s="95"/>
      <c r="D176" s="92">
        <f>SUM(I175)</f>
        <v>200</v>
      </c>
      <c r="E176" s="92">
        <f>SUM(J175)</f>
        <v>0</v>
      </c>
      <c r="F176" s="92">
        <f>SUM(K175)</f>
        <v>0</v>
      </c>
      <c r="G176" s="92">
        <f>SUM(L175)</f>
        <v>0</v>
      </c>
      <c r="H176" s="117">
        <f>SUM(M175)</f>
        <v>200</v>
      </c>
      <c r="I176" s="75"/>
    </row>
    <row r="177" spans="1:8" ht="15" customHeight="1">
      <c r="A177" s="87"/>
      <c r="B177" s="119"/>
      <c r="C177" s="96"/>
      <c r="D177" s="97"/>
      <c r="E177" s="97"/>
      <c r="F177" s="97"/>
      <c r="G177" s="97"/>
      <c r="H177" s="120"/>
    </row>
    <row r="178" spans="1:9" ht="15.75" customHeight="1" thickBot="1">
      <c r="A178" s="98"/>
      <c r="B178" s="121" t="s">
        <v>244</v>
      </c>
      <c r="C178" s="99"/>
      <c r="D178" s="92">
        <f>SUM(D173,D176)</f>
        <v>24648</v>
      </c>
      <c r="E178" s="92">
        <f>SUM(E173,E176)</f>
        <v>13853</v>
      </c>
      <c r="F178" s="92">
        <f>SUM(F173,F176)</f>
        <v>3855</v>
      </c>
      <c r="G178" s="92">
        <f>SUM(G173,G176)</f>
        <v>3085</v>
      </c>
      <c r="H178" s="117">
        <f>SUM(H173,H176)</f>
        <v>3855</v>
      </c>
      <c r="I178" s="75"/>
    </row>
    <row r="179" spans="1:9" ht="15.75" customHeight="1">
      <c r="A179" s="75"/>
      <c r="B179" s="119"/>
      <c r="C179" s="100"/>
      <c r="D179" s="97"/>
      <c r="E179" s="97"/>
      <c r="F179" s="97"/>
      <c r="G179" s="97"/>
      <c r="H179" s="120"/>
      <c r="I179" s="75"/>
    </row>
    <row r="180" spans="1:9" ht="15.75" customHeight="1">
      <c r="A180" s="75"/>
      <c r="B180" s="121" t="s">
        <v>245</v>
      </c>
      <c r="C180" s="99"/>
      <c r="D180" s="92">
        <f>SUM(D150,D158,D178)</f>
        <v>939358</v>
      </c>
      <c r="E180" s="92">
        <f>SUM(E150,E158,E178)</f>
        <v>858487</v>
      </c>
      <c r="F180" s="92">
        <f>SUM(F150,F158,F178)</f>
        <v>29020</v>
      </c>
      <c r="G180" s="92">
        <f>SUM(G150,G158,G178)</f>
        <v>22917</v>
      </c>
      <c r="H180" s="117">
        <f>SUM(H150,H158,H178)</f>
        <v>28934</v>
      </c>
      <c r="I180" s="75"/>
    </row>
    <row r="181" spans="1:9" ht="15.75" customHeight="1">
      <c r="A181" s="75"/>
      <c r="B181" s="119"/>
      <c r="C181" s="100"/>
      <c r="D181" s="97"/>
      <c r="E181" s="97"/>
      <c r="F181" s="97"/>
      <c r="G181" s="97"/>
      <c r="H181" s="120"/>
      <c r="I181" s="75"/>
    </row>
    <row r="182" spans="1:9" ht="15.75" customHeight="1">
      <c r="A182" s="75"/>
      <c r="B182" s="121" t="s">
        <v>246</v>
      </c>
      <c r="C182" s="99"/>
      <c r="D182" s="92">
        <f>SUM(D128,D180)</f>
        <v>1038328</v>
      </c>
      <c r="E182" s="92">
        <f>SUM(E128,E180)</f>
        <v>917979</v>
      </c>
      <c r="F182" s="92">
        <f>SUM(F128,F180)</f>
        <v>43120</v>
      </c>
      <c r="G182" s="92">
        <f>SUM(G128,G180)</f>
        <v>34195</v>
      </c>
      <c r="H182" s="117">
        <f>SUM(H128,H180)</f>
        <v>43034</v>
      </c>
      <c r="I182" s="75"/>
    </row>
    <row r="183" spans="1:9" ht="15.75" customHeight="1">
      <c r="A183" s="75"/>
      <c r="B183" s="119"/>
      <c r="C183" s="100"/>
      <c r="D183" s="97"/>
      <c r="E183" s="97"/>
      <c r="F183" s="97"/>
      <c r="G183" s="97"/>
      <c r="H183" s="120"/>
      <c r="I183" s="75"/>
    </row>
    <row r="184" spans="1:9" ht="15.75" customHeight="1">
      <c r="A184" s="75"/>
      <c r="B184" s="119"/>
      <c r="C184" s="100"/>
      <c r="D184" s="97"/>
      <c r="E184" s="97"/>
      <c r="F184" s="97"/>
      <c r="G184" s="97"/>
      <c r="H184" s="120"/>
      <c r="I184" s="75"/>
    </row>
    <row r="185" spans="1:9" ht="16.5" customHeight="1">
      <c r="A185" s="75"/>
      <c r="B185" s="119"/>
      <c r="C185" s="100"/>
      <c r="D185" s="97"/>
      <c r="E185" s="97"/>
      <c r="F185" s="97"/>
      <c r="G185" s="97"/>
      <c r="H185" s="120"/>
      <c r="I185" s="75"/>
    </row>
    <row r="186" spans="1:9" ht="15.75" customHeight="1">
      <c r="A186" s="87"/>
      <c r="B186" s="110" t="s">
        <v>247</v>
      </c>
      <c r="C186" s="88"/>
      <c r="D186" s="88"/>
      <c r="E186" s="88"/>
      <c r="F186" s="88"/>
      <c r="G186" s="88"/>
      <c r="H186" s="111"/>
      <c r="I186" s="75"/>
    </row>
    <row r="187" spans="1:9" ht="15.75" customHeight="1">
      <c r="A187" s="87"/>
      <c r="B187" s="112" t="s">
        <v>11</v>
      </c>
      <c r="C187" s="89"/>
      <c r="D187" s="89"/>
      <c r="E187" s="89"/>
      <c r="F187" s="89"/>
      <c r="G187" s="89"/>
      <c r="H187" s="113"/>
      <c r="I187" s="75"/>
    </row>
    <row r="188" spans="1:9" ht="15.75" customHeight="1">
      <c r="A188" s="87"/>
      <c r="B188" s="114" t="s">
        <v>248</v>
      </c>
      <c r="C188" s="90"/>
      <c r="D188" s="90"/>
      <c r="E188" s="90"/>
      <c r="F188" s="90"/>
      <c r="G188" s="90"/>
      <c r="H188" s="115"/>
      <c r="I188" s="75"/>
    </row>
    <row r="189" spans="1:13" ht="15" customHeight="1">
      <c r="A189" s="87"/>
      <c r="B189" s="116" t="s">
        <v>145</v>
      </c>
      <c r="C189" s="91" t="s">
        <v>17</v>
      </c>
      <c r="D189" s="92">
        <v>1039188</v>
      </c>
      <c r="E189" s="93">
        <v>323526</v>
      </c>
      <c r="F189" s="93">
        <v>171006</v>
      </c>
      <c r="G189" s="92">
        <v>215685</v>
      </c>
      <c r="H189" s="117">
        <v>328971</v>
      </c>
      <c r="I189" s="75">
        <v>1039188</v>
      </c>
      <c r="J189" s="74">
        <v>323526</v>
      </c>
      <c r="K189" s="74">
        <v>171006</v>
      </c>
      <c r="L189" s="74">
        <v>215685</v>
      </c>
      <c r="M189" s="74">
        <v>328971</v>
      </c>
    </row>
    <row r="190" spans="1:9" ht="15.75" customHeight="1">
      <c r="A190" s="87"/>
      <c r="B190" s="116" t="s">
        <v>146</v>
      </c>
      <c r="C190" s="91" t="s">
        <v>147</v>
      </c>
      <c r="D190" s="92">
        <v>1039188</v>
      </c>
      <c r="E190" s="93">
        <v>323526</v>
      </c>
      <c r="F190" s="93">
        <v>171006</v>
      </c>
      <c r="G190" s="92">
        <v>215685</v>
      </c>
      <c r="H190" s="117">
        <v>328971</v>
      </c>
      <c r="I190" s="75"/>
    </row>
    <row r="191" spans="1:13" ht="15" customHeight="1">
      <c r="A191" s="87"/>
      <c r="B191" s="116" t="s">
        <v>150</v>
      </c>
      <c r="C191" s="91" t="s">
        <v>151</v>
      </c>
      <c r="D191" s="92">
        <v>121943</v>
      </c>
      <c r="E191" s="93">
        <v>27725</v>
      </c>
      <c r="F191" s="93">
        <v>23104</v>
      </c>
      <c r="G191" s="92">
        <v>49812</v>
      </c>
      <c r="H191" s="117">
        <v>21302</v>
      </c>
      <c r="I191" s="75">
        <v>121943</v>
      </c>
      <c r="J191" s="74">
        <v>27725</v>
      </c>
      <c r="K191" s="74">
        <v>23104</v>
      </c>
      <c r="L191" s="74">
        <v>49812</v>
      </c>
      <c r="M191" s="74">
        <v>21302</v>
      </c>
    </row>
    <row r="192" spans="2:9" ht="15" customHeight="1">
      <c r="B192" s="116" t="s">
        <v>249</v>
      </c>
      <c r="C192" s="91" t="s">
        <v>250</v>
      </c>
      <c r="D192" s="92">
        <v>27383</v>
      </c>
      <c r="E192" s="93">
        <v>9716</v>
      </c>
      <c r="F192" s="93">
        <v>8096</v>
      </c>
      <c r="G192" s="92">
        <v>6477</v>
      </c>
      <c r="H192" s="117">
        <v>3094</v>
      </c>
      <c r="I192" s="75"/>
    </row>
    <row r="193" spans="2:9" ht="15" customHeight="1">
      <c r="B193" s="116" t="s">
        <v>251</v>
      </c>
      <c r="C193" s="91" t="s">
        <v>252</v>
      </c>
      <c r="D193" s="92">
        <v>81360</v>
      </c>
      <c r="E193" s="93">
        <v>15009</v>
      </c>
      <c r="F193" s="93">
        <v>12508</v>
      </c>
      <c r="G193" s="92">
        <v>41335</v>
      </c>
      <c r="H193" s="117">
        <v>12508</v>
      </c>
      <c r="I193" s="75"/>
    </row>
    <row r="194" spans="2:9" ht="15" customHeight="1">
      <c r="B194" s="116" t="s">
        <v>253</v>
      </c>
      <c r="C194" s="91" t="s">
        <v>254</v>
      </c>
      <c r="D194" s="92">
        <v>13200</v>
      </c>
      <c r="E194" s="93">
        <v>3000</v>
      </c>
      <c r="F194" s="93">
        <v>2500</v>
      </c>
      <c r="G194" s="92">
        <v>2000</v>
      </c>
      <c r="H194" s="117">
        <v>5700</v>
      </c>
      <c r="I194" s="75"/>
    </row>
    <row r="195" spans="2:13" ht="15" customHeight="1">
      <c r="B195" s="116" t="s">
        <v>154</v>
      </c>
      <c r="C195" s="91" t="s">
        <v>155</v>
      </c>
      <c r="D195" s="92">
        <v>249595</v>
      </c>
      <c r="E195" s="93">
        <v>73805</v>
      </c>
      <c r="F195" s="93">
        <v>61503</v>
      </c>
      <c r="G195" s="92">
        <v>49203</v>
      </c>
      <c r="H195" s="117">
        <v>65084</v>
      </c>
      <c r="I195" s="75">
        <v>249595</v>
      </c>
      <c r="J195" s="74">
        <v>73805</v>
      </c>
      <c r="K195" s="74">
        <v>61503</v>
      </c>
      <c r="L195" s="74">
        <v>49203</v>
      </c>
      <c r="M195" s="74">
        <v>65084</v>
      </c>
    </row>
    <row r="196" spans="2:9" ht="15" customHeight="1">
      <c r="B196" s="116" t="s">
        <v>156</v>
      </c>
      <c r="C196" s="91" t="s">
        <v>157</v>
      </c>
      <c r="D196" s="92">
        <v>124035</v>
      </c>
      <c r="E196" s="93">
        <v>36981</v>
      </c>
      <c r="F196" s="93">
        <v>30817</v>
      </c>
      <c r="G196" s="92">
        <v>24654</v>
      </c>
      <c r="H196" s="117">
        <v>31583</v>
      </c>
      <c r="I196" s="75"/>
    </row>
    <row r="197" spans="2:9" ht="15" customHeight="1">
      <c r="B197" s="116" t="s">
        <v>255</v>
      </c>
      <c r="C197" s="91" t="s">
        <v>256</v>
      </c>
      <c r="D197" s="92">
        <v>41113</v>
      </c>
      <c r="E197" s="93">
        <v>12213</v>
      </c>
      <c r="F197" s="93">
        <v>10177</v>
      </c>
      <c r="G197" s="92">
        <v>8142</v>
      </c>
      <c r="H197" s="117">
        <v>10581</v>
      </c>
      <c r="I197" s="75"/>
    </row>
    <row r="198" spans="2:9" ht="15" customHeight="1">
      <c r="B198" s="116" t="s">
        <v>158</v>
      </c>
      <c r="C198" s="91" t="s">
        <v>159</v>
      </c>
      <c r="D198" s="92">
        <v>53961</v>
      </c>
      <c r="E198" s="93">
        <v>15544</v>
      </c>
      <c r="F198" s="93">
        <v>12953</v>
      </c>
      <c r="G198" s="92">
        <v>10362</v>
      </c>
      <c r="H198" s="117">
        <v>15102</v>
      </c>
      <c r="I198" s="75"/>
    </row>
    <row r="199" spans="2:9" ht="15" customHeight="1">
      <c r="B199" s="116" t="s">
        <v>160</v>
      </c>
      <c r="C199" s="91" t="s">
        <v>161</v>
      </c>
      <c r="D199" s="92">
        <v>30486</v>
      </c>
      <c r="E199" s="93">
        <v>9067</v>
      </c>
      <c r="F199" s="93">
        <v>7556</v>
      </c>
      <c r="G199" s="92">
        <v>6045</v>
      </c>
      <c r="H199" s="117">
        <v>7818</v>
      </c>
      <c r="I199" s="75"/>
    </row>
    <row r="200" spans="2:13" ht="15" customHeight="1">
      <c r="B200" s="116" t="s">
        <v>162</v>
      </c>
      <c r="C200" s="91" t="s">
        <v>163</v>
      </c>
      <c r="D200" s="92">
        <v>338971</v>
      </c>
      <c r="E200" s="93">
        <v>159170</v>
      </c>
      <c r="F200" s="93">
        <v>31750</v>
      </c>
      <c r="G200" s="92">
        <v>34250</v>
      </c>
      <c r="H200" s="117">
        <v>113801</v>
      </c>
      <c r="I200" s="75">
        <v>338971</v>
      </c>
      <c r="J200" s="74">
        <v>159170</v>
      </c>
      <c r="K200" s="74">
        <v>31750</v>
      </c>
      <c r="L200" s="74">
        <v>34250</v>
      </c>
      <c r="M200" s="74">
        <v>113801</v>
      </c>
    </row>
    <row r="201" spans="2:9" ht="15" customHeight="1">
      <c r="B201" s="116" t="s">
        <v>164</v>
      </c>
      <c r="C201" s="91" t="s">
        <v>165</v>
      </c>
      <c r="D201" s="92">
        <v>101890</v>
      </c>
      <c r="E201" s="93">
        <v>52081</v>
      </c>
      <c r="F201" s="93">
        <v>17500</v>
      </c>
      <c r="G201" s="92">
        <v>14000</v>
      </c>
      <c r="H201" s="117">
        <v>18309</v>
      </c>
      <c r="I201" s="75"/>
    </row>
    <row r="202" spans="2:9" ht="15" customHeight="1">
      <c r="B202" s="116" t="s">
        <v>179</v>
      </c>
      <c r="C202" s="91" t="s">
        <v>180</v>
      </c>
      <c r="D202" s="92">
        <v>305</v>
      </c>
      <c r="E202" s="93">
        <v>0</v>
      </c>
      <c r="F202" s="93">
        <v>0</v>
      </c>
      <c r="G202" s="92">
        <v>0</v>
      </c>
      <c r="H202" s="117">
        <v>305</v>
      </c>
      <c r="I202" s="75"/>
    </row>
    <row r="203" spans="2:9" ht="15" customHeight="1">
      <c r="B203" s="116" t="s">
        <v>181</v>
      </c>
      <c r="C203" s="91" t="s">
        <v>182</v>
      </c>
      <c r="D203" s="92">
        <v>0</v>
      </c>
      <c r="E203" s="93">
        <v>1000</v>
      </c>
      <c r="F203" s="93">
        <v>0</v>
      </c>
      <c r="G203" s="92">
        <v>1000</v>
      </c>
      <c r="H203" s="117">
        <v>-2000</v>
      </c>
      <c r="I203" s="75"/>
    </row>
    <row r="204" spans="2:9" ht="15" customHeight="1">
      <c r="B204" s="116" t="s">
        <v>183</v>
      </c>
      <c r="C204" s="91" t="s">
        <v>184</v>
      </c>
      <c r="D204" s="92">
        <v>64</v>
      </c>
      <c r="E204" s="93">
        <v>500</v>
      </c>
      <c r="F204" s="93">
        <v>0</v>
      </c>
      <c r="G204" s="92">
        <v>0</v>
      </c>
      <c r="H204" s="117">
        <v>-436</v>
      </c>
      <c r="I204" s="75"/>
    </row>
    <row r="205" spans="2:9" ht="15" customHeight="1">
      <c r="B205" s="116" t="s">
        <v>166</v>
      </c>
      <c r="C205" s="91" t="s">
        <v>167</v>
      </c>
      <c r="D205" s="92">
        <v>32314</v>
      </c>
      <c r="E205" s="93">
        <v>7500</v>
      </c>
      <c r="F205" s="93">
        <v>500</v>
      </c>
      <c r="G205" s="92">
        <v>500</v>
      </c>
      <c r="H205" s="117">
        <v>23814</v>
      </c>
      <c r="I205" s="75"/>
    </row>
    <row r="206" spans="2:9" ht="15" customHeight="1">
      <c r="B206" s="116" t="s">
        <v>168</v>
      </c>
      <c r="C206" s="91" t="s">
        <v>169</v>
      </c>
      <c r="D206" s="92">
        <v>115776</v>
      </c>
      <c r="E206" s="93">
        <v>60000</v>
      </c>
      <c r="F206" s="93">
        <v>10000</v>
      </c>
      <c r="G206" s="92">
        <v>15000</v>
      </c>
      <c r="H206" s="117">
        <v>30776</v>
      </c>
      <c r="I206" s="75"/>
    </row>
    <row r="207" spans="2:9" ht="15" customHeight="1">
      <c r="B207" s="116" t="s">
        <v>170</v>
      </c>
      <c r="C207" s="91" t="s">
        <v>171</v>
      </c>
      <c r="D207" s="92">
        <v>86663</v>
      </c>
      <c r="E207" s="93">
        <v>36639</v>
      </c>
      <c r="F207" s="93">
        <v>2500</v>
      </c>
      <c r="G207" s="92">
        <v>2500</v>
      </c>
      <c r="H207" s="117">
        <v>45024</v>
      </c>
      <c r="I207" s="75"/>
    </row>
    <row r="208" spans="2:9" ht="15" customHeight="1">
      <c r="B208" s="116" t="s">
        <v>185</v>
      </c>
      <c r="C208" s="91" t="s">
        <v>186</v>
      </c>
      <c r="D208" s="92">
        <v>1699</v>
      </c>
      <c r="E208" s="93">
        <v>1000</v>
      </c>
      <c r="F208" s="93">
        <v>1000</v>
      </c>
      <c r="G208" s="92">
        <v>1000</v>
      </c>
      <c r="H208" s="117">
        <v>-1301</v>
      </c>
      <c r="I208" s="75"/>
    </row>
    <row r="209" spans="2:9" ht="15" customHeight="1">
      <c r="B209" s="116" t="s">
        <v>172</v>
      </c>
      <c r="C209" s="91" t="s">
        <v>173</v>
      </c>
      <c r="D209" s="92">
        <v>100</v>
      </c>
      <c r="E209" s="93">
        <v>250</v>
      </c>
      <c r="F209" s="93">
        <v>250</v>
      </c>
      <c r="G209" s="92">
        <v>250</v>
      </c>
      <c r="H209" s="117">
        <v>-650</v>
      </c>
      <c r="I209" s="75"/>
    </row>
    <row r="210" spans="2:9" ht="15" customHeight="1">
      <c r="B210" s="116" t="s">
        <v>193</v>
      </c>
      <c r="C210" s="91" t="s">
        <v>194</v>
      </c>
      <c r="D210" s="92">
        <v>160</v>
      </c>
      <c r="E210" s="93">
        <v>0</v>
      </c>
      <c r="F210" s="93">
        <v>0</v>
      </c>
      <c r="G210" s="92">
        <v>0</v>
      </c>
      <c r="H210" s="117">
        <v>160</v>
      </c>
      <c r="I210" s="75"/>
    </row>
    <row r="211" spans="2:9" ht="15" customHeight="1">
      <c r="B211" s="116" t="s">
        <v>195</v>
      </c>
      <c r="C211" s="91" t="s">
        <v>196</v>
      </c>
      <c r="D211" s="92">
        <v>0</v>
      </c>
      <c r="E211" s="93">
        <v>200</v>
      </c>
      <c r="F211" s="93">
        <v>0</v>
      </c>
      <c r="G211" s="92">
        <v>0</v>
      </c>
      <c r="H211" s="117">
        <v>-200</v>
      </c>
      <c r="I211" s="75"/>
    </row>
    <row r="212" spans="2:13" ht="15" customHeight="1">
      <c r="B212" s="116" t="s">
        <v>197</v>
      </c>
      <c r="C212" s="91" t="s">
        <v>198</v>
      </c>
      <c r="D212" s="92">
        <v>80</v>
      </c>
      <c r="E212" s="93">
        <v>0</v>
      </c>
      <c r="F212" s="93">
        <v>0</v>
      </c>
      <c r="G212" s="92">
        <v>0</v>
      </c>
      <c r="H212" s="117">
        <v>80</v>
      </c>
      <c r="I212" s="75">
        <v>80</v>
      </c>
      <c r="J212" s="74">
        <v>0</v>
      </c>
      <c r="K212" s="74">
        <v>0</v>
      </c>
      <c r="L212" s="74">
        <v>0</v>
      </c>
      <c r="M212" s="74">
        <v>80</v>
      </c>
    </row>
    <row r="213" spans="2:9" ht="15" customHeight="1">
      <c r="B213" s="116" t="s">
        <v>199</v>
      </c>
      <c r="C213" s="91" t="s">
        <v>200</v>
      </c>
      <c r="D213" s="92">
        <v>80</v>
      </c>
      <c r="E213" s="93">
        <v>0</v>
      </c>
      <c r="F213" s="93">
        <v>0</v>
      </c>
      <c r="G213" s="92">
        <v>0</v>
      </c>
      <c r="H213" s="117">
        <v>80</v>
      </c>
      <c r="I213" s="75"/>
    </row>
    <row r="214" spans="2:9" ht="15.75" customHeight="1">
      <c r="B214" s="118" t="s">
        <v>174</v>
      </c>
      <c r="C214" s="95"/>
      <c r="D214" s="92">
        <f>SUM(I189:I213)</f>
        <v>1749777</v>
      </c>
      <c r="E214" s="92">
        <f>SUM(J189:J213)</f>
        <v>584226</v>
      </c>
      <c r="F214" s="92">
        <f>SUM(K189:K213)</f>
        <v>287363</v>
      </c>
      <c r="G214" s="92">
        <f>SUM(L189:L213)</f>
        <v>348950</v>
      </c>
      <c r="H214" s="117">
        <f>SUM(M189:M213)</f>
        <v>529238</v>
      </c>
      <c r="I214" s="75"/>
    </row>
    <row r="215" spans="2:8" ht="15" customHeight="1">
      <c r="B215" s="119"/>
      <c r="C215" s="96"/>
      <c r="D215" s="97"/>
      <c r="E215" s="97"/>
      <c r="F215" s="97"/>
      <c r="G215" s="97"/>
      <c r="H215" s="120"/>
    </row>
    <row r="216" spans="1:9" ht="15.75" customHeight="1" thickBot="1">
      <c r="A216" s="98"/>
      <c r="B216" s="121" t="s">
        <v>257</v>
      </c>
      <c r="C216" s="99"/>
      <c r="D216" s="92">
        <f>SUM(D214)</f>
        <v>1749777</v>
      </c>
      <c r="E216" s="92">
        <f>SUM(E214)</f>
        <v>584226</v>
      </c>
      <c r="F216" s="92">
        <f>SUM(F214)</f>
        <v>287363</v>
      </c>
      <c r="G216" s="92">
        <f>SUM(G214)</f>
        <v>348950</v>
      </c>
      <c r="H216" s="117">
        <f>SUM(H214)</f>
        <v>529238</v>
      </c>
      <c r="I216" s="75"/>
    </row>
    <row r="217" spans="1:9" ht="15.75" customHeight="1">
      <c r="A217" s="75"/>
      <c r="B217" s="119"/>
      <c r="C217" s="100"/>
      <c r="D217" s="97"/>
      <c r="E217" s="97"/>
      <c r="F217" s="97"/>
      <c r="G217" s="97"/>
      <c r="H217" s="120"/>
      <c r="I217" s="75"/>
    </row>
    <row r="218" spans="1:9" ht="15.75" customHeight="1">
      <c r="A218" s="87"/>
      <c r="B218" s="114" t="s">
        <v>258</v>
      </c>
      <c r="C218" s="90"/>
      <c r="D218" s="90"/>
      <c r="E218" s="90"/>
      <c r="F218" s="90"/>
      <c r="G218" s="90"/>
      <c r="H218" s="115"/>
      <c r="I218" s="75"/>
    </row>
    <row r="219" spans="1:13" ht="15" customHeight="1">
      <c r="A219" s="87"/>
      <c r="B219" s="116" t="s">
        <v>145</v>
      </c>
      <c r="C219" s="91" t="s">
        <v>17</v>
      </c>
      <c r="D219" s="92">
        <v>2777224</v>
      </c>
      <c r="E219" s="93">
        <v>866111</v>
      </c>
      <c r="F219" s="93">
        <v>662671</v>
      </c>
      <c r="G219" s="92">
        <v>543696</v>
      </c>
      <c r="H219" s="117">
        <v>704746</v>
      </c>
      <c r="I219" s="75">
        <v>2777224</v>
      </c>
      <c r="J219" s="74">
        <v>866111</v>
      </c>
      <c r="K219" s="74">
        <v>662671</v>
      </c>
      <c r="L219" s="74">
        <v>543696</v>
      </c>
      <c r="M219" s="74">
        <v>704746</v>
      </c>
    </row>
    <row r="220" spans="1:9" ht="15.75" customHeight="1">
      <c r="A220" s="87"/>
      <c r="B220" s="116" t="s">
        <v>146</v>
      </c>
      <c r="C220" s="91" t="s">
        <v>147</v>
      </c>
      <c r="D220" s="92">
        <v>2777224</v>
      </c>
      <c r="E220" s="93">
        <v>866111</v>
      </c>
      <c r="F220" s="93">
        <v>662671</v>
      </c>
      <c r="G220" s="92">
        <v>543696</v>
      </c>
      <c r="H220" s="117">
        <v>704746</v>
      </c>
      <c r="I220" s="75"/>
    </row>
    <row r="221" spans="1:13" ht="15" customHeight="1">
      <c r="A221" s="87"/>
      <c r="B221" s="116" t="s">
        <v>150</v>
      </c>
      <c r="C221" s="91" t="s">
        <v>151</v>
      </c>
      <c r="D221" s="92">
        <v>205723</v>
      </c>
      <c r="E221" s="93">
        <v>45837</v>
      </c>
      <c r="F221" s="93">
        <v>38195</v>
      </c>
      <c r="G221" s="92">
        <v>77289</v>
      </c>
      <c r="H221" s="117">
        <v>44402</v>
      </c>
      <c r="I221" s="75">
        <v>205723</v>
      </c>
      <c r="J221" s="74">
        <v>45837</v>
      </c>
      <c r="K221" s="74">
        <v>38195</v>
      </c>
      <c r="L221" s="74">
        <v>77289</v>
      </c>
      <c r="M221" s="74">
        <v>44402</v>
      </c>
    </row>
    <row r="222" spans="2:9" ht="15" customHeight="1">
      <c r="B222" s="116" t="s">
        <v>177</v>
      </c>
      <c r="C222" s="91" t="s">
        <v>178</v>
      </c>
      <c r="D222" s="92">
        <v>9698</v>
      </c>
      <c r="E222" s="93">
        <v>2400</v>
      </c>
      <c r="F222" s="93">
        <v>2000</v>
      </c>
      <c r="G222" s="92">
        <v>1600</v>
      </c>
      <c r="H222" s="117">
        <v>3698</v>
      </c>
      <c r="I222" s="75"/>
    </row>
    <row r="223" spans="2:9" ht="15" customHeight="1">
      <c r="B223" s="116" t="s">
        <v>249</v>
      </c>
      <c r="C223" s="91" t="s">
        <v>250</v>
      </c>
      <c r="D223" s="92">
        <v>107070</v>
      </c>
      <c r="E223" s="93">
        <v>33750</v>
      </c>
      <c r="F223" s="93">
        <v>28123</v>
      </c>
      <c r="G223" s="92">
        <v>22499</v>
      </c>
      <c r="H223" s="117">
        <v>22698</v>
      </c>
      <c r="I223" s="75"/>
    </row>
    <row r="224" spans="2:9" ht="15" customHeight="1">
      <c r="B224" s="116" t="s">
        <v>251</v>
      </c>
      <c r="C224" s="91" t="s">
        <v>252</v>
      </c>
      <c r="D224" s="92">
        <v>61201</v>
      </c>
      <c r="E224" s="93">
        <v>5702</v>
      </c>
      <c r="F224" s="93">
        <v>4751</v>
      </c>
      <c r="G224" s="92">
        <v>50534</v>
      </c>
      <c r="H224" s="117">
        <v>214</v>
      </c>
      <c r="I224" s="75"/>
    </row>
    <row r="225" spans="2:9" ht="15" customHeight="1">
      <c r="B225" s="116" t="s">
        <v>253</v>
      </c>
      <c r="C225" s="91" t="s">
        <v>254</v>
      </c>
      <c r="D225" s="92">
        <v>27754</v>
      </c>
      <c r="E225" s="93">
        <v>3985</v>
      </c>
      <c r="F225" s="93">
        <v>3321</v>
      </c>
      <c r="G225" s="92">
        <v>2656</v>
      </c>
      <c r="H225" s="117">
        <v>17792</v>
      </c>
      <c r="I225" s="75"/>
    </row>
    <row r="226" spans="2:13" ht="15" customHeight="1">
      <c r="B226" s="116" t="s">
        <v>154</v>
      </c>
      <c r="C226" s="91" t="s">
        <v>155</v>
      </c>
      <c r="D226" s="92">
        <v>646602</v>
      </c>
      <c r="E226" s="93">
        <v>200555</v>
      </c>
      <c r="F226" s="93">
        <v>154056</v>
      </c>
      <c r="G226" s="92">
        <v>126410</v>
      </c>
      <c r="H226" s="117">
        <v>165581</v>
      </c>
      <c r="I226" s="75">
        <v>646602</v>
      </c>
      <c r="J226" s="74">
        <v>200555</v>
      </c>
      <c r="K226" s="74">
        <v>154056</v>
      </c>
      <c r="L226" s="74">
        <v>126410</v>
      </c>
      <c r="M226" s="74">
        <v>165581</v>
      </c>
    </row>
    <row r="227" spans="2:9" ht="15" customHeight="1">
      <c r="B227" s="116" t="s">
        <v>156</v>
      </c>
      <c r="C227" s="91" t="s">
        <v>157</v>
      </c>
      <c r="D227" s="92">
        <v>326879</v>
      </c>
      <c r="E227" s="93">
        <v>100145</v>
      </c>
      <c r="F227" s="93">
        <v>76449</v>
      </c>
      <c r="G227" s="92">
        <v>62709</v>
      </c>
      <c r="H227" s="117">
        <v>87576</v>
      </c>
      <c r="I227" s="75"/>
    </row>
    <row r="228" spans="2:9" ht="15" customHeight="1">
      <c r="B228" s="116" t="s">
        <v>255</v>
      </c>
      <c r="C228" s="91" t="s">
        <v>256</v>
      </c>
      <c r="D228" s="92">
        <v>105873</v>
      </c>
      <c r="E228" s="93">
        <v>34289</v>
      </c>
      <c r="F228" s="93">
        <v>26745</v>
      </c>
      <c r="G228" s="92">
        <v>21979</v>
      </c>
      <c r="H228" s="117">
        <v>22860</v>
      </c>
      <c r="I228" s="75"/>
    </row>
    <row r="229" spans="2:9" ht="15" customHeight="1">
      <c r="B229" s="116" t="s">
        <v>158</v>
      </c>
      <c r="C229" s="91" t="s">
        <v>159</v>
      </c>
      <c r="D229" s="92">
        <v>136545</v>
      </c>
      <c r="E229" s="93">
        <v>41912</v>
      </c>
      <c r="F229" s="93">
        <v>32088</v>
      </c>
      <c r="G229" s="92">
        <v>26324</v>
      </c>
      <c r="H229" s="117">
        <v>36221</v>
      </c>
      <c r="I229" s="75"/>
    </row>
    <row r="230" spans="2:9" ht="15" customHeight="1">
      <c r="B230" s="116" t="s">
        <v>160</v>
      </c>
      <c r="C230" s="91" t="s">
        <v>161</v>
      </c>
      <c r="D230" s="92">
        <v>77305</v>
      </c>
      <c r="E230" s="93">
        <v>24209</v>
      </c>
      <c r="F230" s="93">
        <v>18774</v>
      </c>
      <c r="G230" s="92">
        <v>15398</v>
      </c>
      <c r="H230" s="117">
        <v>18924</v>
      </c>
      <c r="I230" s="75"/>
    </row>
    <row r="231" spans="2:13" ht="15" customHeight="1">
      <c r="B231" s="116" t="s">
        <v>162</v>
      </c>
      <c r="C231" s="91" t="s">
        <v>163</v>
      </c>
      <c r="D231" s="92">
        <v>579040</v>
      </c>
      <c r="E231" s="93">
        <v>201774</v>
      </c>
      <c r="F231" s="93">
        <v>147465</v>
      </c>
      <c r="G231" s="92">
        <v>117136</v>
      </c>
      <c r="H231" s="117">
        <v>112665</v>
      </c>
      <c r="I231" s="75">
        <v>579040</v>
      </c>
      <c r="J231" s="74">
        <v>201774</v>
      </c>
      <c r="K231" s="74">
        <v>147465</v>
      </c>
      <c r="L231" s="74">
        <v>117136</v>
      </c>
      <c r="M231" s="74">
        <v>112665</v>
      </c>
    </row>
    <row r="232" spans="2:9" ht="15" customHeight="1">
      <c r="B232" s="116" t="s">
        <v>164</v>
      </c>
      <c r="C232" s="91" t="s">
        <v>165</v>
      </c>
      <c r="D232" s="92">
        <v>48377</v>
      </c>
      <c r="E232" s="93">
        <v>34837</v>
      </c>
      <c r="F232" s="93">
        <v>29030</v>
      </c>
      <c r="G232" s="92">
        <v>23224</v>
      </c>
      <c r="H232" s="117">
        <v>-38714</v>
      </c>
      <c r="I232" s="75"/>
    </row>
    <row r="233" spans="2:9" ht="15" customHeight="1">
      <c r="B233" s="116" t="s">
        <v>179</v>
      </c>
      <c r="C233" s="91" t="s">
        <v>180</v>
      </c>
      <c r="D233" s="92">
        <v>7779</v>
      </c>
      <c r="E233" s="93">
        <v>0</v>
      </c>
      <c r="F233" s="93">
        <v>0</v>
      </c>
      <c r="G233" s="92">
        <v>0</v>
      </c>
      <c r="H233" s="117">
        <v>7779</v>
      </c>
      <c r="I233" s="75"/>
    </row>
    <row r="234" spans="2:9" ht="15" customHeight="1">
      <c r="B234" s="116" t="s">
        <v>181</v>
      </c>
      <c r="C234" s="91" t="s">
        <v>182</v>
      </c>
      <c r="D234" s="92">
        <v>7500</v>
      </c>
      <c r="E234" s="93">
        <v>2250</v>
      </c>
      <c r="F234" s="93">
        <v>1875</v>
      </c>
      <c r="G234" s="92">
        <v>1500</v>
      </c>
      <c r="H234" s="117">
        <v>1875</v>
      </c>
      <c r="I234" s="75"/>
    </row>
    <row r="235" spans="2:9" ht="15" customHeight="1">
      <c r="B235" s="116" t="s">
        <v>183</v>
      </c>
      <c r="C235" s="91" t="s">
        <v>184</v>
      </c>
      <c r="D235" s="92">
        <v>50820</v>
      </c>
      <c r="E235" s="93">
        <v>4200</v>
      </c>
      <c r="F235" s="93">
        <v>42536</v>
      </c>
      <c r="G235" s="92">
        <v>6621</v>
      </c>
      <c r="H235" s="117">
        <v>-2537</v>
      </c>
      <c r="I235" s="75"/>
    </row>
    <row r="236" spans="2:9" ht="15" customHeight="1">
      <c r="B236" s="116" t="s">
        <v>166</v>
      </c>
      <c r="C236" s="91" t="s">
        <v>167</v>
      </c>
      <c r="D236" s="92">
        <v>114937</v>
      </c>
      <c r="E236" s="93">
        <v>26140</v>
      </c>
      <c r="F236" s="93">
        <v>18381</v>
      </c>
      <c r="G236" s="92">
        <v>17632</v>
      </c>
      <c r="H236" s="117">
        <v>52784</v>
      </c>
      <c r="I236" s="75"/>
    </row>
    <row r="237" spans="2:9" ht="15" customHeight="1">
      <c r="B237" s="116" t="s">
        <v>168</v>
      </c>
      <c r="C237" s="91" t="s">
        <v>169</v>
      </c>
      <c r="D237" s="92">
        <v>140993</v>
      </c>
      <c r="E237" s="93">
        <v>53343</v>
      </c>
      <c r="F237" s="93">
        <v>28375</v>
      </c>
      <c r="G237" s="92">
        <v>22700</v>
      </c>
      <c r="H237" s="117">
        <v>36575</v>
      </c>
      <c r="I237" s="75"/>
    </row>
    <row r="238" spans="2:9" ht="15" customHeight="1">
      <c r="B238" s="116" t="s">
        <v>170</v>
      </c>
      <c r="C238" s="91" t="s">
        <v>171</v>
      </c>
      <c r="D238" s="92">
        <v>175514</v>
      </c>
      <c r="E238" s="93">
        <v>70620</v>
      </c>
      <c r="F238" s="93">
        <v>18615</v>
      </c>
      <c r="G238" s="92">
        <v>38437</v>
      </c>
      <c r="H238" s="117">
        <v>47842</v>
      </c>
      <c r="I238" s="75"/>
    </row>
    <row r="239" spans="2:9" ht="15" customHeight="1">
      <c r="B239" s="116" t="s">
        <v>185</v>
      </c>
      <c r="C239" s="91" t="s">
        <v>186</v>
      </c>
      <c r="D239" s="92">
        <v>19606</v>
      </c>
      <c r="E239" s="93">
        <v>5882</v>
      </c>
      <c r="F239" s="93">
        <v>4902</v>
      </c>
      <c r="G239" s="92">
        <v>3920</v>
      </c>
      <c r="H239" s="117">
        <v>4902</v>
      </c>
      <c r="I239" s="75"/>
    </row>
    <row r="240" spans="2:9" ht="15" customHeight="1">
      <c r="B240" s="116" t="s">
        <v>172</v>
      </c>
      <c r="C240" s="91" t="s">
        <v>173</v>
      </c>
      <c r="D240" s="92">
        <v>2840</v>
      </c>
      <c r="E240" s="93">
        <v>1350</v>
      </c>
      <c r="F240" s="93">
        <v>1125</v>
      </c>
      <c r="G240" s="92">
        <v>900</v>
      </c>
      <c r="H240" s="117">
        <v>-535</v>
      </c>
      <c r="I240" s="75"/>
    </row>
    <row r="241" spans="2:9" ht="15" customHeight="1">
      <c r="B241" s="116" t="s">
        <v>189</v>
      </c>
      <c r="C241" s="91" t="s">
        <v>190</v>
      </c>
      <c r="D241" s="92">
        <v>9024</v>
      </c>
      <c r="E241" s="93">
        <v>2912</v>
      </c>
      <c r="F241" s="93">
        <v>2426</v>
      </c>
      <c r="G241" s="92">
        <v>2042</v>
      </c>
      <c r="H241" s="117">
        <v>1644</v>
      </c>
      <c r="I241" s="75"/>
    </row>
    <row r="242" spans="2:9" ht="15" customHeight="1">
      <c r="B242" s="116" t="s">
        <v>195</v>
      </c>
      <c r="C242" s="91" t="s">
        <v>196</v>
      </c>
      <c r="D242" s="92">
        <v>1650</v>
      </c>
      <c r="E242" s="93">
        <v>240</v>
      </c>
      <c r="F242" s="93">
        <v>200</v>
      </c>
      <c r="G242" s="92">
        <v>160</v>
      </c>
      <c r="H242" s="117">
        <v>1050</v>
      </c>
      <c r="I242" s="75"/>
    </row>
    <row r="243" spans="2:13" ht="15" customHeight="1">
      <c r="B243" s="116" t="s">
        <v>197</v>
      </c>
      <c r="C243" s="91" t="s">
        <v>198</v>
      </c>
      <c r="D243" s="92">
        <v>25951</v>
      </c>
      <c r="E243" s="93">
        <v>7575</v>
      </c>
      <c r="F243" s="93">
        <v>5931</v>
      </c>
      <c r="G243" s="92">
        <v>4745</v>
      </c>
      <c r="H243" s="117">
        <v>7700</v>
      </c>
      <c r="I243" s="75">
        <v>25951</v>
      </c>
      <c r="J243" s="74">
        <v>7575</v>
      </c>
      <c r="K243" s="74">
        <v>5931</v>
      </c>
      <c r="L243" s="74">
        <v>4745</v>
      </c>
      <c r="M243" s="74">
        <v>7700</v>
      </c>
    </row>
    <row r="244" spans="2:9" ht="15" customHeight="1">
      <c r="B244" s="116" t="s">
        <v>199</v>
      </c>
      <c r="C244" s="91" t="s">
        <v>200</v>
      </c>
      <c r="D244" s="92">
        <v>612</v>
      </c>
      <c r="E244" s="93">
        <v>-200</v>
      </c>
      <c r="F244" s="93">
        <v>250</v>
      </c>
      <c r="G244" s="92">
        <v>200</v>
      </c>
      <c r="H244" s="117">
        <v>362</v>
      </c>
      <c r="I244" s="75"/>
    </row>
    <row r="245" spans="2:9" ht="15" customHeight="1">
      <c r="B245" s="116" t="s">
        <v>201</v>
      </c>
      <c r="C245" s="91" t="s">
        <v>202</v>
      </c>
      <c r="D245" s="92">
        <v>25339</v>
      </c>
      <c r="E245" s="93">
        <v>7775</v>
      </c>
      <c r="F245" s="93">
        <v>5681</v>
      </c>
      <c r="G245" s="92">
        <v>4545</v>
      </c>
      <c r="H245" s="117">
        <v>7338</v>
      </c>
      <c r="I245" s="75"/>
    </row>
    <row r="246" spans="2:13" ht="15" customHeight="1">
      <c r="B246" s="116" t="s">
        <v>259</v>
      </c>
      <c r="C246" s="91" t="s">
        <v>72</v>
      </c>
      <c r="D246" s="92">
        <v>33732</v>
      </c>
      <c r="E246" s="93">
        <v>10502</v>
      </c>
      <c r="F246" s="93">
        <v>8752</v>
      </c>
      <c r="G246" s="92">
        <v>7001</v>
      </c>
      <c r="H246" s="117">
        <v>7477</v>
      </c>
      <c r="I246" s="75">
        <v>33732</v>
      </c>
      <c r="J246" s="74">
        <v>10502</v>
      </c>
      <c r="K246" s="74">
        <v>8752</v>
      </c>
      <c r="L246" s="74">
        <v>7001</v>
      </c>
      <c r="M246" s="74">
        <v>7477</v>
      </c>
    </row>
    <row r="247" spans="2:9" ht="15.75" customHeight="1">
      <c r="B247" s="118" t="s">
        <v>174</v>
      </c>
      <c r="C247" s="95"/>
      <c r="D247" s="92">
        <f>SUM(I219:I246)</f>
        <v>4268272</v>
      </c>
      <c r="E247" s="92">
        <f>SUM(J219:J246)</f>
        <v>1332354</v>
      </c>
      <c r="F247" s="92">
        <f>SUM(K219:K246)</f>
        <v>1017070</v>
      </c>
      <c r="G247" s="92">
        <f>SUM(L219:L246)</f>
        <v>876277</v>
      </c>
      <c r="H247" s="117">
        <f>SUM(M219:M246)</f>
        <v>1042571</v>
      </c>
      <c r="I247" s="75"/>
    </row>
    <row r="248" spans="2:8" ht="15" customHeight="1">
      <c r="B248" s="119"/>
      <c r="C248" s="96"/>
      <c r="D248" s="97"/>
      <c r="E248" s="97"/>
      <c r="F248" s="97"/>
      <c r="G248" s="97"/>
      <c r="H248" s="120"/>
    </row>
    <row r="249" spans="1:13" ht="15" customHeight="1">
      <c r="A249" s="87"/>
      <c r="B249" s="116" t="s">
        <v>211</v>
      </c>
      <c r="C249" s="91" t="s">
        <v>212</v>
      </c>
      <c r="D249" s="92">
        <v>8568</v>
      </c>
      <c r="E249" s="93">
        <v>1200</v>
      </c>
      <c r="F249" s="93">
        <v>1000</v>
      </c>
      <c r="G249" s="92">
        <v>800</v>
      </c>
      <c r="H249" s="117">
        <v>5568</v>
      </c>
      <c r="I249" s="75">
        <v>8568</v>
      </c>
      <c r="J249" s="74">
        <v>1200</v>
      </c>
      <c r="K249" s="74">
        <v>1000</v>
      </c>
      <c r="L249" s="74">
        <v>800</v>
      </c>
      <c r="M249" s="74">
        <v>5568</v>
      </c>
    </row>
    <row r="250" spans="1:9" ht="15.75" customHeight="1">
      <c r="A250" s="87"/>
      <c r="B250" s="116" t="s">
        <v>260</v>
      </c>
      <c r="C250" s="91" t="s">
        <v>261</v>
      </c>
      <c r="D250" s="92">
        <v>4868</v>
      </c>
      <c r="E250" s="93">
        <v>1200</v>
      </c>
      <c r="F250" s="93">
        <v>1000</v>
      </c>
      <c r="G250" s="92">
        <v>800</v>
      </c>
      <c r="H250" s="117">
        <v>1868</v>
      </c>
      <c r="I250" s="75"/>
    </row>
    <row r="251" spans="1:9" ht="15" customHeight="1">
      <c r="A251" s="87"/>
      <c r="B251" s="116" t="s">
        <v>215</v>
      </c>
      <c r="C251" s="91" t="s">
        <v>216</v>
      </c>
      <c r="D251" s="92">
        <v>3700</v>
      </c>
      <c r="E251" s="93">
        <v>0</v>
      </c>
      <c r="F251" s="93">
        <v>0</v>
      </c>
      <c r="G251" s="92">
        <v>0</v>
      </c>
      <c r="H251" s="117">
        <v>3700</v>
      </c>
      <c r="I251" s="75"/>
    </row>
    <row r="252" spans="2:9" ht="15.75" customHeight="1">
      <c r="B252" s="118" t="s">
        <v>221</v>
      </c>
      <c r="C252" s="95"/>
      <c r="D252" s="92">
        <f>SUM(I249:I251)</f>
        <v>8568</v>
      </c>
      <c r="E252" s="92">
        <f>SUM(J249:J251)</f>
        <v>1200</v>
      </c>
      <c r="F252" s="92">
        <f>SUM(K249:K251)</f>
        <v>1000</v>
      </c>
      <c r="G252" s="92">
        <f>SUM(L249:L251)</f>
        <v>800</v>
      </c>
      <c r="H252" s="117">
        <f>SUM(M249:M251)</f>
        <v>5568</v>
      </c>
      <c r="I252" s="75"/>
    </row>
    <row r="253" spans="2:8" ht="15" customHeight="1">
      <c r="B253" s="119"/>
      <c r="C253" s="96"/>
      <c r="D253" s="97"/>
      <c r="E253" s="97"/>
      <c r="F253" s="97"/>
      <c r="G253" s="97"/>
      <c r="H253" s="120"/>
    </row>
    <row r="254" spans="1:9" ht="15.75" customHeight="1" thickBot="1">
      <c r="A254" s="98"/>
      <c r="B254" s="121" t="s">
        <v>262</v>
      </c>
      <c r="C254" s="99"/>
      <c r="D254" s="92">
        <f>SUM(D247,D252)</f>
        <v>4276840</v>
      </c>
      <c r="E254" s="92">
        <f>SUM(E247,E252)</f>
        <v>1333554</v>
      </c>
      <c r="F254" s="92">
        <f>SUM(F247,F252)</f>
        <v>1018070</v>
      </c>
      <c r="G254" s="92">
        <f>SUM(G247,G252)</f>
        <v>877077</v>
      </c>
      <c r="H254" s="117">
        <f>SUM(H247,H252)</f>
        <v>1048139</v>
      </c>
      <c r="I254" s="75"/>
    </row>
    <row r="255" spans="1:9" ht="15.75" customHeight="1">
      <c r="A255" s="75"/>
      <c r="B255" s="119"/>
      <c r="C255" s="100"/>
      <c r="D255" s="97"/>
      <c r="E255" s="97"/>
      <c r="F255" s="97"/>
      <c r="G255" s="97"/>
      <c r="H255" s="120"/>
      <c r="I255" s="75"/>
    </row>
    <row r="256" spans="1:9" ht="15.75" customHeight="1">
      <c r="A256" s="87"/>
      <c r="B256" s="114" t="s">
        <v>263</v>
      </c>
      <c r="C256" s="90"/>
      <c r="D256" s="90"/>
      <c r="E256" s="90"/>
      <c r="F256" s="90"/>
      <c r="G256" s="90"/>
      <c r="H256" s="115"/>
      <c r="I256" s="75"/>
    </row>
    <row r="257" spans="1:13" ht="15" customHeight="1">
      <c r="A257" s="87"/>
      <c r="B257" s="116" t="s">
        <v>150</v>
      </c>
      <c r="C257" s="91" t="s">
        <v>151</v>
      </c>
      <c r="D257" s="92">
        <v>1554</v>
      </c>
      <c r="E257" s="93">
        <v>0</v>
      </c>
      <c r="F257" s="93">
        <v>0</v>
      </c>
      <c r="G257" s="92">
        <v>0</v>
      </c>
      <c r="H257" s="117">
        <v>1554</v>
      </c>
      <c r="I257" s="75">
        <v>1554</v>
      </c>
      <c r="J257" s="74">
        <v>0</v>
      </c>
      <c r="K257" s="74">
        <v>0</v>
      </c>
      <c r="L257" s="74">
        <v>0</v>
      </c>
      <c r="M257" s="74">
        <v>1554</v>
      </c>
    </row>
    <row r="258" spans="1:9" ht="15.75" customHeight="1">
      <c r="A258" s="87"/>
      <c r="B258" s="116" t="s">
        <v>177</v>
      </c>
      <c r="C258" s="91" t="s">
        <v>178</v>
      </c>
      <c r="D258" s="92">
        <v>1554</v>
      </c>
      <c r="E258" s="93">
        <v>0</v>
      </c>
      <c r="F258" s="93">
        <v>0</v>
      </c>
      <c r="G258" s="92">
        <v>0</v>
      </c>
      <c r="H258" s="117">
        <v>1554</v>
      </c>
      <c r="I258" s="75"/>
    </row>
    <row r="259" spans="1:13" ht="15" customHeight="1">
      <c r="A259" s="87"/>
      <c r="B259" s="116" t="s">
        <v>162</v>
      </c>
      <c r="C259" s="91" t="s">
        <v>163</v>
      </c>
      <c r="D259" s="92">
        <v>15100</v>
      </c>
      <c r="E259" s="93">
        <v>0</v>
      </c>
      <c r="F259" s="93">
        <v>0</v>
      </c>
      <c r="G259" s="92">
        <v>0</v>
      </c>
      <c r="H259" s="117">
        <v>15100</v>
      </c>
      <c r="I259" s="75">
        <v>15100</v>
      </c>
      <c r="J259" s="74">
        <v>0</v>
      </c>
      <c r="K259" s="74">
        <v>0</v>
      </c>
      <c r="L259" s="74">
        <v>0</v>
      </c>
      <c r="M259" s="74">
        <v>15100</v>
      </c>
    </row>
    <row r="260" spans="2:9" ht="15" customHeight="1">
      <c r="B260" s="116" t="s">
        <v>166</v>
      </c>
      <c r="C260" s="91" t="s">
        <v>167</v>
      </c>
      <c r="D260" s="92">
        <v>1782</v>
      </c>
      <c r="E260" s="93">
        <v>0</v>
      </c>
      <c r="F260" s="93">
        <v>0</v>
      </c>
      <c r="G260" s="92">
        <v>0</v>
      </c>
      <c r="H260" s="117">
        <v>1782</v>
      </c>
      <c r="I260" s="75"/>
    </row>
    <row r="261" spans="2:9" ht="15" customHeight="1">
      <c r="B261" s="116" t="s">
        <v>168</v>
      </c>
      <c r="C261" s="91" t="s">
        <v>169</v>
      </c>
      <c r="D261" s="92">
        <v>12146</v>
      </c>
      <c r="E261" s="93">
        <v>0</v>
      </c>
      <c r="F261" s="93">
        <v>0</v>
      </c>
      <c r="G261" s="92">
        <v>0</v>
      </c>
      <c r="H261" s="117">
        <v>12146</v>
      </c>
      <c r="I261" s="75"/>
    </row>
    <row r="262" spans="2:9" ht="15" customHeight="1">
      <c r="B262" s="116" t="s">
        <v>170</v>
      </c>
      <c r="C262" s="91" t="s">
        <v>171</v>
      </c>
      <c r="D262" s="92">
        <v>12</v>
      </c>
      <c r="E262" s="93">
        <v>0</v>
      </c>
      <c r="F262" s="93">
        <v>0</v>
      </c>
      <c r="G262" s="92">
        <v>0</v>
      </c>
      <c r="H262" s="117">
        <v>12</v>
      </c>
      <c r="I262" s="75"/>
    </row>
    <row r="263" spans="2:9" ht="15" customHeight="1">
      <c r="B263" s="116" t="s">
        <v>189</v>
      </c>
      <c r="C263" s="91" t="s">
        <v>190</v>
      </c>
      <c r="D263" s="92">
        <v>1160</v>
      </c>
      <c r="E263" s="93">
        <v>0</v>
      </c>
      <c r="F263" s="93">
        <v>0</v>
      </c>
      <c r="G263" s="92">
        <v>0</v>
      </c>
      <c r="H263" s="117">
        <v>1160</v>
      </c>
      <c r="I263" s="75"/>
    </row>
    <row r="264" spans="2:9" ht="15.75" customHeight="1">
      <c r="B264" s="118" t="s">
        <v>174</v>
      </c>
      <c r="C264" s="95"/>
      <c r="D264" s="92">
        <f>SUM(I257:I263)</f>
        <v>16654</v>
      </c>
      <c r="E264" s="92">
        <f>SUM(J257:J263)</f>
        <v>0</v>
      </c>
      <c r="F264" s="92">
        <f>SUM(K257:K263)</f>
        <v>0</v>
      </c>
      <c r="G264" s="92">
        <f>SUM(L257:L263)</f>
        <v>0</v>
      </c>
      <c r="H264" s="117">
        <f>SUM(M257:M263)</f>
        <v>16654</v>
      </c>
      <c r="I264" s="75"/>
    </row>
    <row r="265" spans="2:8" ht="15" customHeight="1">
      <c r="B265" s="119"/>
      <c r="C265" s="96"/>
      <c r="D265" s="97"/>
      <c r="E265" s="97"/>
      <c r="F265" s="97"/>
      <c r="G265" s="97"/>
      <c r="H265" s="120"/>
    </row>
    <row r="266" spans="1:13" ht="15" customHeight="1">
      <c r="A266" s="87"/>
      <c r="B266" s="116" t="s">
        <v>211</v>
      </c>
      <c r="C266" s="91" t="s">
        <v>212</v>
      </c>
      <c r="D266" s="92">
        <v>1200</v>
      </c>
      <c r="E266" s="93">
        <v>4000</v>
      </c>
      <c r="F266" s="93">
        <v>0</v>
      </c>
      <c r="G266" s="92">
        <v>5200</v>
      </c>
      <c r="H266" s="117">
        <v>-8000</v>
      </c>
      <c r="I266" s="75">
        <v>1200</v>
      </c>
      <c r="J266" s="74">
        <v>4000</v>
      </c>
      <c r="K266" s="74">
        <v>0</v>
      </c>
      <c r="L266" s="74">
        <v>5200</v>
      </c>
      <c r="M266" s="74">
        <v>-8000</v>
      </c>
    </row>
    <row r="267" spans="1:9" ht="15.75" customHeight="1">
      <c r="A267" s="87"/>
      <c r="B267" s="116" t="s">
        <v>215</v>
      </c>
      <c r="C267" s="91" t="s">
        <v>216</v>
      </c>
      <c r="D267" s="92">
        <v>1200</v>
      </c>
      <c r="E267" s="93">
        <v>4000</v>
      </c>
      <c r="F267" s="93">
        <v>0</v>
      </c>
      <c r="G267" s="92">
        <v>5200</v>
      </c>
      <c r="H267" s="117">
        <v>-8000</v>
      </c>
      <c r="I267" s="75"/>
    </row>
    <row r="268" spans="1:9" ht="15.75" customHeight="1">
      <c r="A268" s="87"/>
      <c r="B268" s="118" t="s">
        <v>221</v>
      </c>
      <c r="C268" s="95"/>
      <c r="D268" s="92">
        <f>SUM(I266:I267)</f>
        <v>1200</v>
      </c>
      <c r="E268" s="92">
        <f>SUM(J266:J267)</f>
        <v>4000</v>
      </c>
      <c r="F268" s="92">
        <f>SUM(K266:K267)</f>
        <v>0</v>
      </c>
      <c r="G268" s="92">
        <f>SUM(L266:L267)</f>
        <v>5200</v>
      </c>
      <c r="H268" s="117">
        <f>SUM(M266:M267)</f>
        <v>-8000</v>
      </c>
      <c r="I268" s="75"/>
    </row>
    <row r="269" spans="2:8" ht="15" customHeight="1">
      <c r="B269" s="119"/>
      <c r="C269" s="96"/>
      <c r="D269" s="97"/>
      <c r="E269" s="97"/>
      <c r="F269" s="97"/>
      <c r="G269" s="97"/>
      <c r="H269" s="120"/>
    </row>
    <row r="270" spans="1:9" ht="15.75" customHeight="1" thickBot="1">
      <c r="A270" s="98"/>
      <c r="B270" s="121" t="s">
        <v>264</v>
      </c>
      <c r="C270" s="99"/>
      <c r="D270" s="92">
        <f>SUM(D264,D268)</f>
        <v>17854</v>
      </c>
      <c r="E270" s="92">
        <f>SUM(E264,E268)</f>
        <v>4000</v>
      </c>
      <c r="F270" s="92">
        <f>SUM(F264,F268)</f>
        <v>0</v>
      </c>
      <c r="G270" s="92">
        <f>SUM(G264,G268)</f>
        <v>5200</v>
      </c>
      <c r="H270" s="117">
        <f>SUM(H264,H268)</f>
        <v>8654</v>
      </c>
      <c r="I270" s="75"/>
    </row>
    <row r="271" spans="1:9" ht="15.75" customHeight="1">
      <c r="A271" s="75"/>
      <c r="B271" s="119"/>
      <c r="C271" s="100"/>
      <c r="D271" s="97"/>
      <c r="E271" s="97"/>
      <c r="F271" s="97"/>
      <c r="G271" s="97"/>
      <c r="H271" s="120"/>
      <c r="I271" s="75"/>
    </row>
    <row r="272" spans="1:9" ht="15.75" customHeight="1">
      <c r="A272" s="75"/>
      <c r="B272" s="121" t="s">
        <v>265</v>
      </c>
      <c r="C272" s="99"/>
      <c r="D272" s="92">
        <f>SUM(D216,D254,D270)</f>
        <v>6044471</v>
      </c>
      <c r="E272" s="92">
        <f>SUM(E216,E254,E270)</f>
        <v>1921780</v>
      </c>
      <c r="F272" s="92">
        <f>SUM(F216,F254,F270)</f>
        <v>1305433</v>
      </c>
      <c r="G272" s="92">
        <f>SUM(G216,G254,G270)</f>
        <v>1231227</v>
      </c>
      <c r="H272" s="117">
        <f>SUM(H216,H254,H270)</f>
        <v>1586031</v>
      </c>
      <c r="I272" s="75"/>
    </row>
    <row r="273" spans="1:9" ht="15.75" customHeight="1">
      <c r="A273" s="75"/>
      <c r="B273" s="119"/>
      <c r="C273" s="100"/>
      <c r="D273" s="97"/>
      <c r="E273" s="97"/>
      <c r="F273" s="97"/>
      <c r="G273" s="97"/>
      <c r="H273" s="120"/>
      <c r="I273" s="75"/>
    </row>
    <row r="274" spans="1:9" ht="15.75" customHeight="1">
      <c r="A274" s="75"/>
      <c r="B274" s="121" t="s">
        <v>266</v>
      </c>
      <c r="C274" s="99"/>
      <c r="D274" s="92">
        <f>SUM(D272)</f>
        <v>6044471</v>
      </c>
      <c r="E274" s="92">
        <f>SUM(E272)</f>
        <v>1921780</v>
      </c>
      <c r="F274" s="92">
        <f>SUM(F272)</f>
        <v>1305433</v>
      </c>
      <c r="G274" s="92">
        <f>SUM(G272)</f>
        <v>1231227</v>
      </c>
      <c r="H274" s="117">
        <f>SUM(H272)</f>
        <v>1586031</v>
      </c>
      <c r="I274" s="75"/>
    </row>
    <row r="275" spans="1:9" ht="15.75" customHeight="1">
      <c r="A275" s="75"/>
      <c r="B275" s="119"/>
      <c r="C275" s="100"/>
      <c r="D275" s="97"/>
      <c r="E275" s="97"/>
      <c r="F275" s="97"/>
      <c r="G275" s="97"/>
      <c r="H275" s="120"/>
      <c r="I275" s="75"/>
    </row>
    <row r="276" spans="1:9" ht="15.75" customHeight="1">
      <c r="A276" s="75"/>
      <c r="B276" s="119"/>
      <c r="C276" s="100"/>
      <c r="D276" s="97"/>
      <c r="E276" s="97"/>
      <c r="F276" s="97"/>
      <c r="G276" s="97"/>
      <c r="H276" s="120"/>
      <c r="I276" s="75"/>
    </row>
    <row r="277" spans="1:9" ht="16.5" customHeight="1">
      <c r="A277" s="75"/>
      <c r="B277" s="119"/>
      <c r="C277" s="100"/>
      <c r="D277" s="97"/>
      <c r="E277" s="97"/>
      <c r="F277" s="97"/>
      <c r="G277" s="97"/>
      <c r="H277" s="120"/>
      <c r="I277" s="75"/>
    </row>
    <row r="278" spans="1:9" ht="15.75" customHeight="1">
      <c r="A278" s="87"/>
      <c r="B278" s="110" t="s">
        <v>267</v>
      </c>
      <c r="C278" s="88"/>
      <c r="D278" s="88"/>
      <c r="E278" s="88"/>
      <c r="F278" s="88"/>
      <c r="G278" s="88"/>
      <c r="H278" s="111"/>
      <c r="I278" s="75"/>
    </row>
    <row r="279" spans="1:9" ht="15.75" customHeight="1">
      <c r="A279" s="87"/>
      <c r="B279" s="112" t="s">
        <v>11</v>
      </c>
      <c r="C279" s="89"/>
      <c r="D279" s="89"/>
      <c r="E279" s="89"/>
      <c r="F279" s="89"/>
      <c r="G279" s="89"/>
      <c r="H279" s="113"/>
      <c r="I279" s="75"/>
    </row>
    <row r="280" spans="1:9" ht="15.75" customHeight="1">
      <c r="A280" s="87"/>
      <c r="B280" s="114" t="s">
        <v>268</v>
      </c>
      <c r="C280" s="90"/>
      <c r="D280" s="90"/>
      <c r="E280" s="90"/>
      <c r="F280" s="90"/>
      <c r="G280" s="90"/>
      <c r="H280" s="115"/>
      <c r="I280" s="75"/>
    </row>
    <row r="281" spans="1:13" ht="15" customHeight="1">
      <c r="A281" s="87"/>
      <c r="B281" s="116" t="s">
        <v>145</v>
      </c>
      <c r="C281" s="91" t="s">
        <v>17</v>
      </c>
      <c r="D281" s="92">
        <v>79318</v>
      </c>
      <c r="E281" s="93">
        <v>27528</v>
      </c>
      <c r="F281" s="93">
        <v>18496</v>
      </c>
      <c r="G281" s="92">
        <v>14798</v>
      </c>
      <c r="H281" s="117">
        <v>18496</v>
      </c>
      <c r="I281" s="75">
        <v>79318</v>
      </c>
      <c r="J281" s="74">
        <v>27528</v>
      </c>
      <c r="K281" s="74">
        <v>18496</v>
      </c>
      <c r="L281" s="74">
        <v>14798</v>
      </c>
      <c r="M281" s="74">
        <v>18496</v>
      </c>
    </row>
    <row r="282" spans="1:9" ht="15.75" customHeight="1">
      <c r="A282" s="87"/>
      <c r="B282" s="116" t="s">
        <v>146</v>
      </c>
      <c r="C282" s="91" t="s">
        <v>147</v>
      </c>
      <c r="D282" s="92">
        <v>79318</v>
      </c>
      <c r="E282" s="93">
        <v>27528</v>
      </c>
      <c r="F282" s="93">
        <v>18496</v>
      </c>
      <c r="G282" s="92">
        <v>14798</v>
      </c>
      <c r="H282" s="117">
        <v>18496</v>
      </c>
      <c r="I282" s="75"/>
    </row>
    <row r="283" spans="1:13" ht="15" customHeight="1">
      <c r="A283" s="87"/>
      <c r="B283" s="116" t="s">
        <v>154</v>
      </c>
      <c r="C283" s="91" t="s">
        <v>155</v>
      </c>
      <c r="D283" s="92">
        <v>15901</v>
      </c>
      <c r="E283" s="93">
        <v>5750</v>
      </c>
      <c r="F283" s="93">
        <v>3625</v>
      </c>
      <c r="G283" s="92">
        <v>2901</v>
      </c>
      <c r="H283" s="117">
        <v>3625</v>
      </c>
      <c r="I283" s="75">
        <v>15901</v>
      </c>
      <c r="J283" s="74">
        <v>5750</v>
      </c>
      <c r="K283" s="74">
        <v>3625</v>
      </c>
      <c r="L283" s="74">
        <v>2901</v>
      </c>
      <c r="M283" s="74">
        <v>3625</v>
      </c>
    </row>
    <row r="284" spans="2:9" ht="15" customHeight="1">
      <c r="B284" s="116" t="s">
        <v>156</v>
      </c>
      <c r="C284" s="91" t="s">
        <v>157</v>
      </c>
      <c r="D284" s="92">
        <v>9728</v>
      </c>
      <c r="E284" s="93">
        <v>3513</v>
      </c>
      <c r="F284" s="93">
        <v>2219</v>
      </c>
      <c r="G284" s="92">
        <v>1777</v>
      </c>
      <c r="H284" s="117">
        <v>2219</v>
      </c>
      <c r="I284" s="75"/>
    </row>
    <row r="285" spans="2:9" ht="15" customHeight="1">
      <c r="B285" s="116" t="s">
        <v>158</v>
      </c>
      <c r="C285" s="91" t="s">
        <v>159</v>
      </c>
      <c r="D285" s="92">
        <v>3901</v>
      </c>
      <c r="E285" s="93">
        <v>1415</v>
      </c>
      <c r="F285" s="93">
        <v>888</v>
      </c>
      <c r="G285" s="92">
        <v>710</v>
      </c>
      <c r="H285" s="117">
        <v>888</v>
      </c>
      <c r="I285" s="75"/>
    </row>
    <row r="286" spans="2:9" ht="15" customHeight="1">
      <c r="B286" s="116" t="s">
        <v>160</v>
      </c>
      <c r="C286" s="91" t="s">
        <v>161</v>
      </c>
      <c r="D286" s="92">
        <v>2272</v>
      </c>
      <c r="E286" s="93">
        <v>822</v>
      </c>
      <c r="F286" s="93">
        <v>518</v>
      </c>
      <c r="G286" s="92">
        <v>414</v>
      </c>
      <c r="H286" s="117">
        <v>518</v>
      </c>
      <c r="I286" s="75"/>
    </row>
    <row r="287" spans="2:13" ht="15" customHeight="1">
      <c r="B287" s="116" t="s">
        <v>162</v>
      </c>
      <c r="C287" s="91" t="s">
        <v>163</v>
      </c>
      <c r="D287" s="92">
        <v>10895</v>
      </c>
      <c r="E287" s="93">
        <v>2768</v>
      </c>
      <c r="F287" s="93">
        <v>2473</v>
      </c>
      <c r="G287" s="92">
        <v>3181</v>
      </c>
      <c r="H287" s="117">
        <v>2473</v>
      </c>
      <c r="I287" s="75">
        <v>10895</v>
      </c>
      <c r="J287" s="74">
        <v>2768</v>
      </c>
      <c r="K287" s="74">
        <v>2473</v>
      </c>
      <c r="L287" s="74">
        <v>3181</v>
      </c>
      <c r="M287" s="74">
        <v>2473</v>
      </c>
    </row>
    <row r="288" spans="2:9" ht="15" customHeight="1">
      <c r="B288" s="116" t="s">
        <v>164</v>
      </c>
      <c r="C288" s="91" t="s">
        <v>165</v>
      </c>
      <c r="D288" s="92">
        <v>750</v>
      </c>
      <c r="E288" s="93">
        <v>75</v>
      </c>
      <c r="F288" s="93">
        <v>62</v>
      </c>
      <c r="G288" s="92">
        <v>51</v>
      </c>
      <c r="H288" s="117">
        <v>562</v>
      </c>
      <c r="I288" s="75"/>
    </row>
    <row r="289" spans="2:9" ht="15" customHeight="1">
      <c r="B289" s="116" t="s">
        <v>179</v>
      </c>
      <c r="C289" s="91" t="s">
        <v>180</v>
      </c>
      <c r="D289" s="92">
        <v>3771</v>
      </c>
      <c r="E289" s="93">
        <v>900</v>
      </c>
      <c r="F289" s="93">
        <v>750</v>
      </c>
      <c r="G289" s="92">
        <v>600</v>
      </c>
      <c r="H289" s="117">
        <v>1521</v>
      </c>
      <c r="I289" s="75"/>
    </row>
    <row r="290" spans="2:9" ht="15" customHeight="1">
      <c r="B290" s="116" t="s">
        <v>166</v>
      </c>
      <c r="C290" s="91" t="s">
        <v>167</v>
      </c>
      <c r="D290" s="92">
        <v>4500</v>
      </c>
      <c r="E290" s="93">
        <v>1000</v>
      </c>
      <c r="F290" s="93">
        <v>1000</v>
      </c>
      <c r="G290" s="92">
        <v>2000</v>
      </c>
      <c r="H290" s="117">
        <v>500</v>
      </c>
      <c r="I290" s="75"/>
    </row>
    <row r="291" spans="2:9" ht="15" customHeight="1">
      <c r="B291" s="116" t="s">
        <v>168</v>
      </c>
      <c r="C291" s="91" t="s">
        <v>169</v>
      </c>
      <c r="D291" s="92">
        <v>229</v>
      </c>
      <c r="E291" s="93">
        <v>300</v>
      </c>
      <c r="F291" s="93">
        <v>250</v>
      </c>
      <c r="G291" s="92">
        <v>200</v>
      </c>
      <c r="H291" s="117">
        <v>-521</v>
      </c>
      <c r="I291" s="75"/>
    </row>
    <row r="292" spans="2:9" ht="15" customHeight="1">
      <c r="B292" s="116" t="s">
        <v>170</v>
      </c>
      <c r="C292" s="91" t="s">
        <v>171</v>
      </c>
      <c r="D292" s="92">
        <v>1100</v>
      </c>
      <c r="E292" s="93">
        <v>330</v>
      </c>
      <c r="F292" s="93">
        <v>275</v>
      </c>
      <c r="G292" s="92">
        <v>220</v>
      </c>
      <c r="H292" s="117">
        <v>275</v>
      </c>
      <c r="I292" s="75"/>
    </row>
    <row r="293" spans="2:9" ht="15" customHeight="1">
      <c r="B293" s="116" t="s">
        <v>172</v>
      </c>
      <c r="C293" s="91" t="s">
        <v>173</v>
      </c>
      <c r="D293" s="92">
        <v>345</v>
      </c>
      <c r="E293" s="93">
        <v>103</v>
      </c>
      <c r="F293" s="93">
        <v>86</v>
      </c>
      <c r="G293" s="92">
        <v>70</v>
      </c>
      <c r="H293" s="117">
        <v>86</v>
      </c>
      <c r="I293" s="75"/>
    </row>
    <row r="294" spans="2:9" ht="15" customHeight="1">
      <c r="B294" s="116" t="s">
        <v>189</v>
      </c>
      <c r="C294" s="91" t="s">
        <v>190</v>
      </c>
      <c r="D294" s="92">
        <v>200</v>
      </c>
      <c r="E294" s="93">
        <v>60</v>
      </c>
      <c r="F294" s="93">
        <v>50</v>
      </c>
      <c r="G294" s="92">
        <v>40</v>
      </c>
      <c r="H294" s="117">
        <v>50</v>
      </c>
      <c r="I294" s="75"/>
    </row>
    <row r="295" spans="2:9" ht="15.75" customHeight="1">
      <c r="B295" s="118" t="s">
        <v>174</v>
      </c>
      <c r="C295" s="95"/>
      <c r="D295" s="92">
        <f>SUM(I281:I294)</f>
        <v>106114</v>
      </c>
      <c r="E295" s="92">
        <f>SUM(J281:J294)</f>
        <v>36046</v>
      </c>
      <c r="F295" s="92">
        <f>SUM(K281:K294)</f>
        <v>24594</v>
      </c>
      <c r="G295" s="92">
        <f>SUM(L281:L294)</f>
        <v>20880</v>
      </c>
      <c r="H295" s="117">
        <f>SUM(M281:M294)</f>
        <v>24594</v>
      </c>
      <c r="I295" s="75"/>
    </row>
    <row r="296" spans="2:8" ht="15" customHeight="1">
      <c r="B296" s="119"/>
      <c r="C296" s="96"/>
      <c r="D296" s="97"/>
      <c r="E296" s="97"/>
      <c r="F296" s="97"/>
      <c r="G296" s="97"/>
      <c r="H296" s="120"/>
    </row>
    <row r="297" spans="1:9" ht="15.75" customHeight="1" thickBot="1">
      <c r="A297" s="98"/>
      <c r="B297" s="121" t="s">
        <v>269</v>
      </c>
      <c r="C297" s="99"/>
      <c r="D297" s="92">
        <f>SUM(D295)</f>
        <v>106114</v>
      </c>
      <c r="E297" s="92">
        <f>SUM(E295)</f>
        <v>36046</v>
      </c>
      <c r="F297" s="92">
        <f>SUM(F295)</f>
        <v>24594</v>
      </c>
      <c r="G297" s="92">
        <f>SUM(G295)</f>
        <v>20880</v>
      </c>
      <c r="H297" s="117">
        <f>SUM(H295)</f>
        <v>24594</v>
      </c>
      <c r="I297" s="75"/>
    </row>
    <row r="298" spans="1:9" ht="15.75" customHeight="1">
      <c r="A298" s="75"/>
      <c r="B298" s="119"/>
      <c r="C298" s="100"/>
      <c r="D298" s="97"/>
      <c r="E298" s="97"/>
      <c r="F298" s="97"/>
      <c r="G298" s="97"/>
      <c r="H298" s="120"/>
      <c r="I298" s="75"/>
    </row>
    <row r="299" spans="1:9" ht="15.75" customHeight="1">
      <c r="A299" s="87"/>
      <c r="B299" s="114" t="s">
        <v>270</v>
      </c>
      <c r="C299" s="90"/>
      <c r="D299" s="90"/>
      <c r="E299" s="90"/>
      <c r="F299" s="90"/>
      <c r="G299" s="90"/>
      <c r="H299" s="115"/>
      <c r="I299" s="75"/>
    </row>
    <row r="300" spans="1:13" ht="15" customHeight="1">
      <c r="A300" s="87"/>
      <c r="B300" s="116" t="s">
        <v>162</v>
      </c>
      <c r="C300" s="91" t="s">
        <v>163</v>
      </c>
      <c r="D300" s="92">
        <v>17</v>
      </c>
      <c r="E300" s="93">
        <v>17</v>
      </c>
      <c r="F300" s="93">
        <v>0</v>
      </c>
      <c r="G300" s="92">
        <v>0</v>
      </c>
      <c r="H300" s="117">
        <v>0</v>
      </c>
      <c r="I300" s="75">
        <v>17</v>
      </c>
      <c r="J300" s="74">
        <v>17</v>
      </c>
      <c r="K300" s="74">
        <v>0</v>
      </c>
      <c r="L300" s="74">
        <v>0</v>
      </c>
      <c r="M300" s="74">
        <v>0</v>
      </c>
    </row>
    <row r="301" spans="1:9" ht="15.75" customHeight="1">
      <c r="A301" s="87"/>
      <c r="B301" s="116" t="s">
        <v>170</v>
      </c>
      <c r="C301" s="91" t="s">
        <v>171</v>
      </c>
      <c r="D301" s="92">
        <v>17</v>
      </c>
      <c r="E301" s="93">
        <v>17</v>
      </c>
      <c r="F301" s="93">
        <v>0</v>
      </c>
      <c r="G301" s="92">
        <v>0</v>
      </c>
      <c r="H301" s="117">
        <v>0</v>
      </c>
      <c r="I301" s="75"/>
    </row>
    <row r="302" spans="1:9" ht="15.75" customHeight="1">
      <c r="A302" s="87"/>
      <c r="B302" s="118" t="s">
        <v>174</v>
      </c>
      <c r="C302" s="95"/>
      <c r="D302" s="92">
        <f>SUM(I300:I301)</f>
        <v>17</v>
      </c>
      <c r="E302" s="92">
        <f>SUM(J300:J301)</f>
        <v>17</v>
      </c>
      <c r="F302" s="92">
        <f>SUM(K300:K301)</f>
        <v>0</v>
      </c>
      <c r="G302" s="92">
        <f>SUM(L300:L301)</f>
        <v>0</v>
      </c>
      <c r="H302" s="117">
        <f>SUM(M300:M301)</f>
        <v>0</v>
      </c>
      <c r="I302" s="75"/>
    </row>
    <row r="303" spans="2:8" ht="15" customHeight="1">
      <c r="B303" s="119"/>
      <c r="C303" s="96"/>
      <c r="D303" s="97"/>
      <c r="E303" s="97"/>
      <c r="F303" s="97"/>
      <c r="G303" s="97"/>
      <c r="H303" s="120"/>
    </row>
    <row r="304" spans="1:13" ht="15" customHeight="1">
      <c r="A304" s="87"/>
      <c r="B304" s="116" t="s">
        <v>271</v>
      </c>
      <c r="C304" s="91" t="s">
        <v>272</v>
      </c>
      <c r="D304" s="92">
        <v>0</v>
      </c>
      <c r="E304" s="93">
        <v>6000</v>
      </c>
      <c r="F304" s="93">
        <v>6000</v>
      </c>
      <c r="G304" s="92">
        <v>6000</v>
      </c>
      <c r="H304" s="117">
        <v>-18000</v>
      </c>
      <c r="I304" s="75">
        <v>0</v>
      </c>
      <c r="J304" s="74">
        <v>6000</v>
      </c>
      <c r="K304" s="74">
        <v>6000</v>
      </c>
      <c r="L304" s="74">
        <v>6000</v>
      </c>
      <c r="M304" s="74">
        <v>-18000</v>
      </c>
    </row>
    <row r="305" spans="1:9" ht="15.75" customHeight="1">
      <c r="A305" s="87"/>
      <c r="B305" s="116" t="s">
        <v>273</v>
      </c>
      <c r="C305" s="91" t="s">
        <v>274</v>
      </c>
      <c r="D305" s="92">
        <v>0</v>
      </c>
      <c r="E305" s="93">
        <v>6000</v>
      </c>
      <c r="F305" s="93">
        <v>6000</v>
      </c>
      <c r="G305" s="92">
        <v>6000</v>
      </c>
      <c r="H305" s="117">
        <v>-18000</v>
      </c>
      <c r="I305" s="75"/>
    </row>
    <row r="306" spans="1:9" ht="15.75" customHeight="1">
      <c r="A306" s="87"/>
      <c r="B306" s="118" t="s">
        <v>210</v>
      </c>
      <c r="C306" s="95"/>
      <c r="D306" s="92">
        <f>SUM(I304:I305)</f>
        <v>0</v>
      </c>
      <c r="E306" s="92">
        <f>SUM(J304:J305)</f>
        <v>6000</v>
      </c>
      <c r="F306" s="92">
        <f>SUM(K304:K305)</f>
        <v>6000</v>
      </c>
      <c r="G306" s="92">
        <f>SUM(L304:L305)</f>
        <v>6000</v>
      </c>
      <c r="H306" s="117">
        <f>SUM(M304:M305)</f>
        <v>-18000</v>
      </c>
      <c r="I306" s="75"/>
    </row>
    <row r="307" spans="2:8" ht="15" customHeight="1">
      <c r="B307" s="119"/>
      <c r="C307" s="96"/>
      <c r="D307" s="97"/>
      <c r="E307" s="97"/>
      <c r="F307" s="97"/>
      <c r="G307" s="97"/>
      <c r="H307" s="120"/>
    </row>
    <row r="308" spans="1:9" ht="15.75" customHeight="1" thickBot="1">
      <c r="A308" s="98"/>
      <c r="B308" s="121" t="s">
        <v>275</v>
      </c>
      <c r="C308" s="99"/>
      <c r="D308" s="92">
        <f>SUM(D302,D306)</f>
        <v>17</v>
      </c>
      <c r="E308" s="92">
        <f>SUM(E302,E306)</f>
        <v>6017</v>
      </c>
      <c r="F308" s="92">
        <f>SUM(F302,F306)</f>
        <v>6000</v>
      </c>
      <c r="G308" s="92">
        <f>SUM(G302,G306)</f>
        <v>6000</v>
      </c>
      <c r="H308" s="117">
        <f>SUM(H302,H306)</f>
        <v>-18000</v>
      </c>
      <c r="I308" s="75"/>
    </row>
    <row r="309" spans="1:9" ht="15.75" customHeight="1">
      <c r="A309" s="75"/>
      <c r="B309" s="119"/>
      <c r="C309" s="100"/>
      <c r="D309" s="97"/>
      <c r="E309" s="97"/>
      <c r="F309" s="97"/>
      <c r="G309" s="97"/>
      <c r="H309" s="120"/>
      <c r="I309" s="75"/>
    </row>
    <row r="310" spans="1:9" ht="15.75" customHeight="1">
      <c r="A310" s="75"/>
      <c r="B310" s="121" t="s">
        <v>265</v>
      </c>
      <c r="C310" s="99"/>
      <c r="D310" s="92">
        <f>SUM(D297,D308)</f>
        <v>106131</v>
      </c>
      <c r="E310" s="92">
        <f>SUM(E297,E308)</f>
        <v>42063</v>
      </c>
      <c r="F310" s="92">
        <f>SUM(F297,F308)</f>
        <v>30594</v>
      </c>
      <c r="G310" s="92">
        <f>SUM(G297,G308)</f>
        <v>26880</v>
      </c>
      <c r="H310" s="117">
        <f>SUM(H297,H308)</f>
        <v>6594</v>
      </c>
      <c r="I310" s="75"/>
    </row>
    <row r="311" spans="1:9" ht="15.75" customHeight="1">
      <c r="A311" s="75"/>
      <c r="B311" s="119"/>
      <c r="C311" s="100"/>
      <c r="D311" s="97"/>
      <c r="E311" s="97"/>
      <c r="F311" s="97"/>
      <c r="G311" s="97"/>
      <c r="H311" s="120"/>
      <c r="I311" s="75"/>
    </row>
    <row r="312" spans="1:9" ht="15.75" customHeight="1">
      <c r="A312" s="75"/>
      <c r="B312" s="121" t="s">
        <v>276</v>
      </c>
      <c r="C312" s="99"/>
      <c r="D312" s="92">
        <f>SUM(D310)</f>
        <v>106131</v>
      </c>
      <c r="E312" s="92">
        <f>SUM(E310)</f>
        <v>42063</v>
      </c>
      <c r="F312" s="92">
        <f>SUM(F310)</f>
        <v>30594</v>
      </c>
      <c r="G312" s="92">
        <f>SUM(G310)</f>
        <v>26880</v>
      </c>
      <c r="H312" s="117">
        <f>SUM(H310)</f>
        <v>6594</v>
      </c>
      <c r="I312" s="75"/>
    </row>
    <row r="313" spans="1:9" ht="15.75" customHeight="1">
      <c r="A313" s="75"/>
      <c r="B313" s="119"/>
      <c r="C313" s="100"/>
      <c r="D313" s="97"/>
      <c r="E313" s="97"/>
      <c r="F313" s="97"/>
      <c r="G313" s="97"/>
      <c r="H313" s="120"/>
      <c r="I313" s="75"/>
    </row>
    <row r="314" spans="1:9" ht="15.75" customHeight="1">
      <c r="A314" s="75"/>
      <c r="B314" s="119"/>
      <c r="C314" s="100"/>
      <c r="D314" s="97"/>
      <c r="E314" s="97"/>
      <c r="F314" s="97"/>
      <c r="G314" s="97"/>
      <c r="H314" s="120"/>
      <c r="I314" s="75"/>
    </row>
    <row r="315" spans="1:9" ht="16.5" customHeight="1">
      <c r="A315" s="75"/>
      <c r="B315" s="119"/>
      <c r="C315" s="100"/>
      <c r="D315" s="97"/>
      <c r="E315" s="97"/>
      <c r="F315" s="97"/>
      <c r="G315" s="97"/>
      <c r="H315" s="120"/>
      <c r="I315" s="75"/>
    </row>
    <row r="316" spans="1:9" ht="15.75" customHeight="1">
      <c r="A316" s="87"/>
      <c r="B316" s="110" t="s">
        <v>277</v>
      </c>
      <c r="C316" s="88"/>
      <c r="D316" s="88"/>
      <c r="E316" s="88"/>
      <c r="F316" s="88"/>
      <c r="G316" s="88"/>
      <c r="H316" s="111"/>
      <c r="I316" s="75"/>
    </row>
    <row r="317" spans="1:9" ht="15.75" customHeight="1">
      <c r="A317" s="87"/>
      <c r="B317" s="112" t="s">
        <v>278</v>
      </c>
      <c r="C317" s="89"/>
      <c r="D317" s="89"/>
      <c r="E317" s="89"/>
      <c r="F317" s="89"/>
      <c r="G317" s="89"/>
      <c r="H317" s="113"/>
      <c r="I317" s="75"/>
    </row>
    <row r="318" spans="1:9" ht="15.75" customHeight="1">
      <c r="A318" s="87"/>
      <c r="B318" s="114" t="s">
        <v>279</v>
      </c>
      <c r="C318" s="90"/>
      <c r="D318" s="90"/>
      <c r="E318" s="90"/>
      <c r="F318" s="90"/>
      <c r="G318" s="90"/>
      <c r="H318" s="115"/>
      <c r="I318" s="75"/>
    </row>
    <row r="319" spans="1:13" ht="15" customHeight="1">
      <c r="A319" s="87"/>
      <c r="B319" s="116" t="s">
        <v>145</v>
      </c>
      <c r="C319" s="91" t="s">
        <v>17</v>
      </c>
      <c r="D319" s="92">
        <v>125271</v>
      </c>
      <c r="E319" s="93">
        <v>31792</v>
      </c>
      <c r="F319" s="93">
        <v>26493</v>
      </c>
      <c r="G319" s="92">
        <v>21194</v>
      </c>
      <c r="H319" s="117">
        <v>45792</v>
      </c>
      <c r="I319" s="75">
        <v>125271</v>
      </c>
      <c r="J319" s="74">
        <v>31792</v>
      </c>
      <c r="K319" s="74">
        <v>26493</v>
      </c>
      <c r="L319" s="74">
        <v>21194</v>
      </c>
      <c r="M319" s="74">
        <v>45792</v>
      </c>
    </row>
    <row r="320" spans="1:9" ht="15.75" customHeight="1">
      <c r="A320" s="87"/>
      <c r="B320" s="116" t="s">
        <v>146</v>
      </c>
      <c r="C320" s="91" t="s">
        <v>147</v>
      </c>
      <c r="D320" s="92">
        <v>125271</v>
      </c>
      <c r="E320" s="93">
        <v>31792</v>
      </c>
      <c r="F320" s="93">
        <v>26493</v>
      </c>
      <c r="G320" s="92">
        <v>21194</v>
      </c>
      <c r="H320" s="117">
        <v>45792</v>
      </c>
      <c r="I320" s="75"/>
    </row>
    <row r="321" spans="1:13" ht="15" customHeight="1">
      <c r="A321" s="87"/>
      <c r="B321" s="116" t="s">
        <v>150</v>
      </c>
      <c r="C321" s="91" t="s">
        <v>151</v>
      </c>
      <c r="D321" s="92">
        <v>1200</v>
      </c>
      <c r="E321" s="93">
        <v>0</v>
      </c>
      <c r="F321" s="93">
        <v>0</v>
      </c>
      <c r="G321" s="92">
        <v>0</v>
      </c>
      <c r="H321" s="117">
        <v>1200</v>
      </c>
      <c r="I321" s="75">
        <v>1200</v>
      </c>
      <c r="J321" s="74">
        <v>0</v>
      </c>
      <c r="K321" s="74">
        <v>0</v>
      </c>
      <c r="L321" s="74">
        <v>0</v>
      </c>
      <c r="M321" s="74">
        <v>1200</v>
      </c>
    </row>
    <row r="322" spans="2:9" ht="15" customHeight="1">
      <c r="B322" s="116" t="s">
        <v>177</v>
      </c>
      <c r="C322" s="91" t="s">
        <v>178</v>
      </c>
      <c r="D322" s="92">
        <v>1200</v>
      </c>
      <c r="E322" s="93">
        <v>0</v>
      </c>
      <c r="F322" s="93">
        <v>0</v>
      </c>
      <c r="G322" s="92">
        <v>0</v>
      </c>
      <c r="H322" s="117">
        <v>1200</v>
      </c>
      <c r="I322" s="75"/>
    </row>
    <row r="323" spans="2:13" ht="15" customHeight="1">
      <c r="B323" s="116" t="s">
        <v>154</v>
      </c>
      <c r="C323" s="91" t="s">
        <v>155</v>
      </c>
      <c r="D323" s="92">
        <v>21168</v>
      </c>
      <c r="E323" s="93">
        <v>6350</v>
      </c>
      <c r="F323" s="93">
        <v>5292</v>
      </c>
      <c r="G323" s="92">
        <v>4234</v>
      </c>
      <c r="H323" s="117">
        <v>5292</v>
      </c>
      <c r="I323" s="75">
        <v>21168</v>
      </c>
      <c r="J323" s="74">
        <v>6350</v>
      </c>
      <c r="K323" s="74">
        <v>5292</v>
      </c>
      <c r="L323" s="74">
        <v>4234</v>
      </c>
      <c r="M323" s="74">
        <v>5292</v>
      </c>
    </row>
    <row r="324" spans="2:9" ht="15" customHeight="1">
      <c r="B324" s="116" t="s">
        <v>156</v>
      </c>
      <c r="C324" s="91" t="s">
        <v>157</v>
      </c>
      <c r="D324" s="92">
        <v>12960</v>
      </c>
      <c r="E324" s="93">
        <v>3888</v>
      </c>
      <c r="F324" s="93">
        <v>3240</v>
      </c>
      <c r="G324" s="92">
        <v>2592</v>
      </c>
      <c r="H324" s="117">
        <v>3240</v>
      </c>
      <c r="I324" s="75"/>
    </row>
    <row r="325" spans="2:9" ht="15" customHeight="1">
      <c r="B325" s="116" t="s">
        <v>158</v>
      </c>
      <c r="C325" s="91" t="s">
        <v>159</v>
      </c>
      <c r="D325" s="92">
        <v>5184</v>
      </c>
      <c r="E325" s="93">
        <v>1555</v>
      </c>
      <c r="F325" s="93">
        <v>1296</v>
      </c>
      <c r="G325" s="92">
        <v>1037</v>
      </c>
      <c r="H325" s="117">
        <v>1296</v>
      </c>
      <c r="I325" s="75"/>
    </row>
    <row r="326" spans="2:9" ht="15" customHeight="1">
      <c r="B326" s="116" t="s">
        <v>160</v>
      </c>
      <c r="C326" s="91" t="s">
        <v>161</v>
      </c>
      <c r="D326" s="92">
        <v>3024</v>
      </c>
      <c r="E326" s="93">
        <v>907</v>
      </c>
      <c r="F326" s="93">
        <v>756</v>
      </c>
      <c r="G326" s="92">
        <v>605</v>
      </c>
      <c r="H326" s="117">
        <v>756</v>
      </c>
      <c r="I326" s="75"/>
    </row>
    <row r="327" spans="2:13" ht="15" customHeight="1">
      <c r="B327" s="116" t="s">
        <v>162</v>
      </c>
      <c r="C327" s="91" t="s">
        <v>163</v>
      </c>
      <c r="D327" s="92">
        <v>15205</v>
      </c>
      <c r="E327" s="93">
        <v>35704</v>
      </c>
      <c r="F327" s="93">
        <v>0</v>
      </c>
      <c r="G327" s="92">
        <v>0</v>
      </c>
      <c r="H327" s="117">
        <v>-20499</v>
      </c>
      <c r="I327" s="75">
        <v>15205</v>
      </c>
      <c r="J327" s="74">
        <v>35704</v>
      </c>
      <c r="K327" s="74">
        <v>0</v>
      </c>
      <c r="L327" s="74">
        <v>0</v>
      </c>
      <c r="M327" s="74">
        <v>-20499</v>
      </c>
    </row>
    <row r="328" spans="2:9" ht="15" customHeight="1">
      <c r="B328" s="116" t="s">
        <v>164</v>
      </c>
      <c r="C328" s="91" t="s">
        <v>165</v>
      </c>
      <c r="D328" s="92">
        <v>1105</v>
      </c>
      <c r="E328" s="93">
        <v>1504</v>
      </c>
      <c r="F328" s="93">
        <v>0</v>
      </c>
      <c r="G328" s="92">
        <v>0</v>
      </c>
      <c r="H328" s="117">
        <v>-399</v>
      </c>
      <c r="I328" s="75"/>
    </row>
    <row r="329" spans="2:9" ht="15" customHeight="1">
      <c r="B329" s="116" t="s">
        <v>166</v>
      </c>
      <c r="C329" s="91" t="s">
        <v>167</v>
      </c>
      <c r="D329" s="92">
        <v>6044</v>
      </c>
      <c r="E329" s="93">
        <v>27000</v>
      </c>
      <c r="F329" s="93">
        <v>0</v>
      </c>
      <c r="G329" s="92">
        <v>0</v>
      </c>
      <c r="H329" s="117">
        <v>-20956</v>
      </c>
      <c r="I329" s="75"/>
    </row>
    <row r="330" spans="2:9" ht="15" customHeight="1">
      <c r="B330" s="116" t="s">
        <v>168</v>
      </c>
      <c r="C330" s="91" t="s">
        <v>169</v>
      </c>
      <c r="D330" s="92">
        <v>3720</v>
      </c>
      <c r="E330" s="93">
        <v>2500</v>
      </c>
      <c r="F330" s="93">
        <v>0</v>
      </c>
      <c r="G330" s="92">
        <v>0</v>
      </c>
      <c r="H330" s="117">
        <v>1220</v>
      </c>
      <c r="I330" s="75"/>
    </row>
    <row r="331" spans="2:9" ht="15" customHeight="1">
      <c r="B331" s="116" t="s">
        <v>170</v>
      </c>
      <c r="C331" s="91" t="s">
        <v>171</v>
      </c>
      <c r="D331" s="92">
        <v>2400</v>
      </c>
      <c r="E331" s="93">
        <v>4000</v>
      </c>
      <c r="F331" s="93">
        <v>0</v>
      </c>
      <c r="G331" s="92">
        <v>0</v>
      </c>
      <c r="H331" s="117">
        <v>-1600</v>
      </c>
      <c r="I331" s="75"/>
    </row>
    <row r="332" spans="2:9" ht="15" customHeight="1">
      <c r="B332" s="116" t="s">
        <v>185</v>
      </c>
      <c r="C332" s="91" t="s">
        <v>186</v>
      </c>
      <c r="D332" s="92">
        <v>1236</v>
      </c>
      <c r="E332" s="93">
        <v>0</v>
      </c>
      <c r="F332" s="93">
        <v>0</v>
      </c>
      <c r="G332" s="92">
        <v>0</v>
      </c>
      <c r="H332" s="117">
        <v>1236</v>
      </c>
      <c r="I332" s="75"/>
    </row>
    <row r="333" spans="2:9" ht="15" customHeight="1">
      <c r="B333" s="116" t="s">
        <v>172</v>
      </c>
      <c r="C333" s="91" t="s">
        <v>173</v>
      </c>
      <c r="D333" s="92">
        <v>600</v>
      </c>
      <c r="E333" s="93">
        <v>600</v>
      </c>
      <c r="F333" s="93">
        <v>0</v>
      </c>
      <c r="G333" s="92">
        <v>0</v>
      </c>
      <c r="H333" s="117">
        <v>0</v>
      </c>
      <c r="I333" s="75"/>
    </row>
    <row r="334" spans="2:9" ht="15" customHeight="1">
      <c r="B334" s="116" t="s">
        <v>189</v>
      </c>
      <c r="C334" s="91" t="s">
        <v>190</v>
      </c>
      <c r="D334" s="92">
        <v>100</v>
      </c>
      <c r="E334" s="93">
        <v>100</v>
      </c>
      <c r="F334" s="93">
        <v>0</v>
      </c>
      <c r="G334" s="92">
        <v>0</v>
      </c>
      <c r="H334" s="117">
        <v>0</v>
      </c>
      <c r="I334" s="75"/>
    </row>
    <row r="335" spans="2:9" ht="15.75" customHeight="1">
      <c r="B335" s="118" t="s">
        <v>174</v>
      </c>
      <c r="C335" s="95"/>
      <c r="D335" s="92">
        <f>SUM(I319:I334)</f>
        <v>162844</v>
      </c>
      <c r="E335" s="92">
        <f>SUM(J319:J334)</f>
        <v>73846</v>
      </c>
      <c r="F335" s="92">
        <f>SUM(K319:K334)</f>
        <v>31785</v>
      </c>
      <c r="G335" s="92">
        <f>SUM(L319:L334)</f>
        <v>25428</v>
      </c>
      <c r="H335" s="117">
        <f>SUM(M319:M334)</f>
        <v>31785</v>
      </c>
      <c r="I335" s="75"/>
    </row>
    <row r="336" spans="2:8" ht="15" customHeight="1">
      <c r="B336" s="119"/>
      <c r="C336" s="96"/>
      <c r="D336" s="97"/>
      <c r="E336" s="97"/>
      <c r="F336" s="97"/>
      <c r="G336" s="97"/>
      <c r="H336" s="120"/>
    </row>
    <row r="337" spans="1:9" ht="15.75" customHeight="1" thickBot="1">
      <c r="A337" s="98"/>
      <c r="B337" s="121" t="s">
        <v>280</v>
      </c>
      <c r="C337" s="99"/>
      <c r="D337" s="92">
        <f>SUM(D335)</f>
        <v>162844</v>
      </c>
      <c r="E337" s="92">
        <f>SUM(E335)</f>
        <v>73846</v>
      </c>
      <c r="F337" s="92">
        <f>SUM(F335)</f>
        <v>31785</v>
      </c>
      <c r="G337" s="92">
        <f>SUM(G335)</f>
        <v>25428</v>
      </c>
      <c r="H337" s="117">
        <f>SUM(H335)</f>
        <v>31785</v>
      </c>
      <c r="I337" s="75"/>
    </row>
    <row r="338" spans="1:9" ht="15.75" customHeight="1">
      <c r="A338" s="75"/>
      <c r="B338" s="119"/>
      <c r="C338" s="100"/>
      <c r="D338" s="97"/>
      <c r="E338" s="97"/>
      <c r="F338" s="97"/>
      <c r="G338" s="97"/>
      <c r="H338" s="120"/>
      <c r="I338" s="75"/>
    </row>
    <row r="339" spans="1:9" ht="15.75" customHeight="1">
      <c r="A339" s="87"/>
      <c r="B339" s="114" t="s">
        <v>281</v>
      </c>
      <c r="C339" s="90"/>
      <c r="D339" s="90"/>
      <c r="E339" s="90"/>
      <c r="F339" s="90"/>
      <c r="G339" s="90"/>
      <c r="H339" s="115"/>
      <c r="I339" s="75"/>
    </row>
    <row r="340" spans="1:13" ht="15" customHeight="1">
      <c r="A340" s="87"/>
      <c r="B340" s="116" t="s">
        <v>150</v>
      </c>
      <c r="C340" s="91" t="s">
        <v>151</v>
      </c>
      <c r="D340" s="92">
        <v>65618</v>
      </c>
      <c r="E340" s="93">
        <v>8822</v>
      </c>
      <c r="F340" s="93">
        <v>2101</v>
      </c>
      <c r="G340" s="92">
        <v>17586</v>
      </c>
      <c r="H340" s="117">
        <v>37109</v>
      </c>
      <c r="I340" s="75">
        <v>65618</v>
      </c>
      <c r="J340" s="74">
        <v>8822</v>
      </c>
      <c r="K340" s="74">
        <v>2101</v>
      </c>
      <c r="L340" s="74">
        <v>17586</v>
      </c>
      <c r="M340" s="74">
        <v>37109</v>
      </c>
    </row>
    <row r="341" spans="1:9" ht="15.75" customHeight="1">
      <c r="A341" s="87"/>
      <c r="B341" s="116" t="s">
        <v>152</v>
      </c>
      <c r="C341" s="91" t="s">
        <v>153</v>
      </c>
      <c r="D341" s="92">
        <v>65618</v>
      </c>
      <c r="E341" s="93">
        <v>8822</v>
      </c>
      <c r="F341" s="93">
        <v>2101</v>
      </c>
      <c r="G341" s="92">
        <v>17586</v>
      </c>
      <c r="H341" s="117">
        <v>37109</v>
      </c>
      <c r="I341" s="75"/>
    </row>
    <row r="342" spans="1:13" ht="15" customHeight="1">
      <c r="A342" s="87"/>
      <c r="B342" s="116" t="s">
        <v>154</v>
      </c>
      <c r="C342" s="91" t="s">
        <v>155</v>
      </c>
      <c r="D342" s="92">
        <v>12411</v>
      </c>
      <c r="E342" s="93">
        <v>1800</v>
      </c>
      <c r="F342" s="93">
        <v>460</v>
      </c>
      <c r="G342" s="92">
        <v>3401</v>
      </c>
      <c r="H342" s="117">
        <v>6750</v>
      </c>
      <c r="I342" s="75">
        <v>12411</v>
      </c>
      <c r="J342" s="74">
        <v>1800</v>
      </c>
      <c r="K342" s="74">
        <v>460</v>
      </c>
      <c r="L342" s="74">
        <v>3401</v>
      </c>
      <c r="M342" s="74">
        <v>6750</v>
      </c>
    </row>
    <row r="343" spans="2:9" ht="15" customHeight="1">
      <c r="B343" s="116" t="s">
        <v>156</v>
      </c>
      <c r="C343" s="91" t="s">
        <v>157</v>
      </c>
      <c r="D343" s="92">
        <v>7595</v>
      </c>
      <c r="E343" s="93">
        <v>1122</v>
      </c>
      <c r="F343" s="93">
        <v>268</v>
      </c>
      <c r="G343" s="92">
        <v>2101</v>
      </c>
      <c r="H343" s="117">
        <v>4104</v>
      </c>
      <c r="I343" s="75"/>
    </row>
    <row r="344" spans="2:9" ht="15" customHeight="1">
      <c r="B344" s="116" t="s">
        <v>158</v>
      </c>
      <c r="C344" s="91" t="s">
        <v>159</v>
      </c>
      <c r="D344" s="92">
        <v>3118</v>
      </c>
      <c r="E344" s="93">
        <v>446</v>
      </c>
      <c r="F344" s="93">
        <v>115</v>
      </c>
      <c r="G344" s="92">
        <v>833</v>
      </c>
      <c r="H344" s="117">
        <v>1724</v>
      </c>
      <c r="I344" s="75"/>
    </row>
    <row r="345" spans="2:9" ht="15" customHeight="1">
      <c r="B345" s="116" t="s">
        <v>160</v>
      </c>
      <c r="C345" s="91" t="s">
        <v>161</v>
      </c>
      <c r="D345" s="92">
        <v>1698</v>
      </c>
      <c r="E345" s="93">
        <v>232</v>
      </c>
      <c r="F345" s="93">
        <v>77</v>
      </c>
      <c r="G345" s="92">
        <v>467</v>
      </c>
      <c r="H345" s="117">
        <v>922</v>
      </c>
      <c r="I345" s="75"/>
    </row>
    <row r="346" spans="2:9" ht="15.75" customHeight="1">
      <c r="B346" s="118" t="s">
        <v>174</v>
      </c>
      <c r="C346" s="95"/>
      <c r="D346" s="92">
        <f>SUM(I340:I345)</f>
        <v>78029</v>
      </c>
      <c r="E346" s="92">
        <f>SUM(J340:J345)</f>
        <v>10622</v>
      </c>
      <c r="F346" s="92">
        <f>SUM(K340:K345)</f>
        <v>2561</v>
      </c>
      <c r="G346" s="92">
        <f>SUM(L340:L345)</f>
        <v>20987</v>
      </c>
      <c r="H346" s="117">
        <f>SUM(M340:M345)</f>
        <v>43859</v>
      </c>
      <c r="I346" s="75"/>
    </row>
    <row r="347" spans="2:8" ht="15" customHeight="1">
      <c r="B347" s="119"/>
      <c r="C347" s="96"/>
      <c r="D347" s="97"/>
      <c r="E347" s="97"/>
      <c r="F347" s="97"/>
      <c r="G347" s="97"/>
      <c r="H347" s="120"/>
    </row>
    <row r="348" spans="1:9" ht="15.75" customHeight="1" thickBot="1">
      <c r="A348" s="98"/>
      <c r="B348" s="121" t="s">
        <v>282</v>
      </c>
      <c r="C348" s="99"/>
      <c r="D348" s="92">
        <f>SUM(D346)</f>
        <v>78029</v>
      </c>
      <c r="E348" s="92">
        <f>SUM(E346)</f>
        <v>10622</v>
      </c>
      <c r="F348" s="92">
        <f>SUM(F346)</f>
        <v>2561</v>
      </c>
      <c r="G348" s="92">
        <f>SUM(G346)</f>
        <v>20987</v>
      </c>
      <c r="H348" s="117">
        <f>SUM(H346)</f>
        <v>43859</v>
      </c>
      <c r="I348" s="75"/>
    </row>
    <row r="349" spans="1:9" ht="15.75" customHeight="1">
      <c r="A349" s="75"/>
      <c r="B349" s="119"/>
      <c r="C349" s="100"/>
      <c r="D349" s="97"/>
      <c r="E349" s="97"/>
      <c r="F349" s="97"/>
      <c r="G349" s="97"/>
      <c r="H349" s="120"/>
      <c r="I349" s="75"/>
    </row>
    <row r="350" spans="1:9" ht="15.75" customHeight="1">
      <c r="A350" s="87"/>
      <c r="B350" s="114" t="s">
        <v>283</v>
      </c>
      <c r="C350" s="90"/>
      <c r="D350" s="90"/>
      <c r="E350" s="90"/>
      <c r="F350" s="90"/>
      <c r="G350" s="90"/>
      <c r="H350" s="115"/>
      <c r="I350" s="75"/>
    </row>
    <row r="351" spans="1:13" ht="15" customHeight="1">
      <c r="A351" s="87"/>
      <c r="B351" s="116" t="s">
        <v>145</v>
      </c>
      <c r="C351" s="91" t="s">
        <v>17</v>
      </c>
      <c r="D351" s="92">
        <v>195823</v>
      </c>
      <c r="E351" s="93">
        <v>63477</v>
      </c>
      <c r="F351" s="93">
        <v>46731</v>
      </c>
      <c r="G351" s="92">
        <v>37384</v>
      </c>
      <c r="H351" s="117">
        <v>48231</v>
      </c>
      <c r="I351" s="75">
        <v>195823</v>
      </c>
      <c r="J351" s="74">
        <v>63477</v>
      </c>
      <c r="K351" s="74">
        <v>46731</v>
      </c>
      <c r="L351" s="74">
        <v>37384</v>
      </c>
      <c r="M351" s="74">
        <v>48231</v>
      </c>
    </row>
    <row r="352" spans="1:9" ht="15.75" customHeight="1">
      <c r="A352" s="87"/>
      <c r="B352" s="116" t="s">
        <v>146</v>
      </c>
      <c r="C352" s="91" t="s">
        <v>147</v>
      </c>
      <c r="D352" s="92">
        <v>195823</v>
      </c>
      <c r="E352" s="93">
        <v>63477</v>
      </c>
      <c r="F352" s="93">
        <v>46731</v>
      </c>
      <c r="G352" s="92">
        <v>37384</v>
      </c>
      <c r="H352" s="117">
        <v>48231</v>
      </c>
      <c r="I352" s="75"/>
    </row>
    <row r="353" spans="1:13" ht="15" customHeight="1">
      <c r="A353" s="87"/>
      <c r="B353" s="116" t="s">
        <v>150</v>
      </c>
      <c r="C353" s="91" t="s">
        <v>151</v>
      </c>
      <c r="D353" s="92">
        <v>2000</v>
      </c>
      <c r="E353" s="93">
        <v>0</v>
      </c>
      <c r="F353" s="93">
        <v>0</v>
      </c>
      <c r="G353" s="92">
        <v>0</v>
      </c>
      <c r="H353" s="117">
        <v>2000</v>
      </c>
      <c r="I353" s="75">
        <v>2000</v>
      </c>
      <c r="J353" s="74">
        <v>0</v>
      </c>
      <c r="K353" s="74">
        <v>0</v>
      </c>
      <c r="L353" s="74">
        <v>0</v>
      </c>
      <c r="M353" s="74">
        <v>2000</v>
      </c>
    </row>
    <row r="354" spans="2:9" ht="15" customHeight="1">
      <c r="B354" s="116" t="s">
        <v>177</v>
      </c>
      <c r="C354" s="91" t="s">
        <v>178</v>
      </c>
      <c r="D354" s="92">
        <v>2000</v>
      </c>
      <c r="E354" s="93">
        <v>0</v>
      </c>
      <c r="F354" s="93">
        <v>0</v>
      </c>
      <c r="G354" s="92">
        <v>0</v>
      </c>
      <c r="H354" s="117">
        <v>2000</v>
      </c>
      <c r="I354" s="75"/>
    </row>
    <row r="355" spans="2:13" ht="15" customHeight="1">
      <c r="B355" s="116" t="s">
        <v>154</v>
      </c>
      <c r="C355" s="91" t="s">
        <v>155</v>
      </c>
      <c r="D355" s="92">
        <v>38647</v>
      </c>
      <c r="E355" s="93">
        <v>12501</v>
      </c>
      <c r="F355" s="93">
        <v>9160</v>
      </c>
      <c r="G355" s="92">
        <v>7326</v>
      </c>
      <c r="H355" s="117">
        <v>9660</v>
      </c>
      <c r="I355" s="75">
        <v>38647</v>
      </c>
      <c r="J355" s="74">
        <v>12501</v>
      </c>
      <c r="K355" s="74">
        <v>9160</v>
      </c>
      <c r="L355" s="74">
        <v>7326</v>
      </c>
      <c r="M355" s="74">
        <v>9660</v>
      </c>
    </row>
    <row r="356" spans="2:9" ht="15" customHeight="1">
      <c r="B356" s="116" t="s">
        <v>156</v>
      </c>
      <c r="C356" s="91" t="s">
        <v>157</v>
      </c>
      <c r="D356" s="92">
        <v>23331</v>
      </c>
      <c r="E356" s="93">
        <v>7629</v>
      </c>
      <c r="F356" s="93">
        <v>5608</v>
      </c>
      <c r="G356" s="92">
        <v>4486</v>
      </c>
      <c r="H356" s="117">
        <v>5608</v>
      </c>
      <c r="I356" s="75"/>
    </row>
    <row r="357" spans="2:9" ht="15" customHeight="1">
      <c r="B357" s="116" t="s">
        <v>158</v>
      </c>
      <c r="C357" s="91" t="s">
        <v>159</v>
      </c>
      <c r="D357" s="92">
        <v>9832</v>
      </c>
      <c r="E357" s="93">
        <v>3052</v>
      </c>
      <c r="F357" s="93">
        <v>2243</v>
      </c>
      <c r="G357" s="92">
        <v>1794</v>
      </c>
      <c r="H357" s="117">
        <v>2743</v>
      </c>
      <c r="I357" s="75"/>
    </row>
    <row r="358" spans="2:9" ht="15" customHeight="1">
      <c r="B358" s="116" t="s">
        <v>160</v>
      </c>
      <c r="C358" s="91" t="s">
        <v>161</v>
      </c>
      <c r="D358" s="92">
        <v>5484</v>
      </c>
      <c r="E358" s="93">
        <v>1820</v>
      </c>
      <c r="F358" s="93">
        <v>1309</v>
      </c>
      <c r="G358" s="92">
        <v>1046</v>
      </c>
      <c r="H358" s="117">
        <v>1309</v>
      </c>
      <c r="I358" s="75"/>
    </row>
    <row r="359" spans="2:13" ht="15" customHeight="1">
      <c r="B359" s="116" t="s">
        <v>162</v>
      </c>
      <c r="C359" s="91" t="s">
        <v>163</v>
      </c>
      <c r="D359" s="92">
        <v>62930</v>
      </c>
      <c r="E359" s="93">
        <v>23163</v>
      </c>
      <c r="F359" s="93">
        <v>13807</v>
      </c>
      <c r="G359" s="92">
        <v>11453</v>
      </c>
      <c r="H359" s="117">
        <v>14507</v>
      </c>
      <c r="I359" s="75">
        <v>62930</v>
      </c>
      <c r="J359" s="74">
        <v>23163</v>
      </c>
      <c r="K359" s="74">
        <v>13807</v>
      </c>
      <c r="L359" s="74">
        <v>11453</v>
      </c>
      <c r="M359" s="74">
        <v>14507</v>
      </c>
    </row>
    <row r="360" spans="2:9" ht="15" customHeight="1">
      <c r="B360" s="116" t="s">
        <v>164</v>
      </c>
      <c r="C360" s="91" t="s">
        <v>165</v>
      </c>
      <c r="D360" s="92">
        <v>4700</v>
      </c>
      <c r="E360" s="93">
        <v>900</v>
      </c>
      <c r="F360" s="93">
        <v>750</v>
      </c>
      <c r="G360" s="92">
        <v>600</v>
      </c>
      <c r="H360" s="117">
        <v>2450</v>
      </c>
      <c r="I360" s="75"/>
    </row>
    <row r="361" spans="2:9" ht="15" customHeight="1">
      <c r="B361" s="116" t="s">
        <v>179</v>
      </c>
      <c r="C361" s="91" t="s">
        <v>180</v>
      </c>
      <c r="D361" s="92">
        <v>800</v>
      </c>
      <c r="E361" s="93">
        <v>150</v>
      </c>
      <c r="F361" s="93">
        <v>125</v>
      </c>
      <c r="G361" s="92">
        <v>100</v>
      </c>
      <c r="H361" s="117">
        <v>425</v>
      </c>
      <c r="I361" s="75"/>
    </row>
    <row r="362" spans="2:9" ht="15" customHeight="1">
      <c r="B362" s="116" t="s">
        <v>166</v>
      </c>
      <c r="C362" s="91" t="s">
        <v>167</v>
      </c>
      <c r="D362" s="92">
        <v>16700</v>
      </c>
      <c r="E362" s="93">
        <v>6500</v>
      </c>
      <c r="F362" s="93">
        <v>3750</v>
      </c>
      <c r="G362" s="92">
        <v>3000</v>
      </c>
      <c r="H362" s="117">
        <v>3450</v>
      </c>
      <c r="I362" s="75"/>
    </row>
    <row r="363" spans="2:9" ht="15" customHeight="1">
      <c r="B363" s="116" t="s">
        <v>168</v>
      </c>
      <c r="C363" s="91" t="s">
        <v>169</v>
      </c>
      <c r="D363" s="92">
        <v>17000</v>
      </c>
      <c r="E363" s="93">
        <v>5100</v>
      </c>
      <c r="F363" s="93">
        <v>4250</v>
      </c>
      <c r="G363" s="92">
        <v>3400</v>
      </c>
      <c r="H363" s="117">
        <v>4250</v>
      </c>
      <c r="I363" s="75"/>
    </row>
    <row r="364" spans="2:9" ht="15" customHeight="1">
      <c r="B364" s="116" t="s">
        <v>170</v>
      </c>
      <c r="C364" s="91" t="s">
        <v>171</v>
      </c>
      <c r="D364" s="92">
        <v>7120</v>
      </c>
      <c r="E364" s="93">
        <v>2030</v>
      </c>
      <c r="F364" s="93">
        <v>2030</v>
      </c>
      <c r="G364" s="92">
        <v>2030</v>
      </c>
      <c r="H364" s="117">
        <v>1030</v>
      </c>
      <c r="I364" s="75"/>
    </row>
    <row r="365" spans="2:9" ht="15" customHeight="1">
      <c r="B365" s="116" t="s">
        <v>185</v>
      </c>
      <c r="C365" s="91" t="s">
        <v>186</v>
      </c>
      <c r="D365" s="92">
        <v>9610</v>
      </c>
      <c r="E365" s="93">
        <v>2883</v>
      </c>
      <c r="F365" s="93">
        <v>2402</v>
      </c>
      <c r="G365" s="92">
        <v>1923</v>
      </c>
      <c r="H365" s="117">
        <v>2402</v>
      </c>
      <c r="I365" s="75"/>
    </row>
    <row r="366" spans="2:9" ht="15" customHeight="1">
      <c r="B366" s="116" t="s">
        <v>172</v>
      </c>
      <c r="C366" s="91" t="s">
        <v>173</v>
      </c>
      <c r="D366" s="92">
        <v>2000</v>
      </c>
      <c r="E366" s="93">
        <v>600</v>
      </c>
      <c r="F366" s="93">
        <v>500</v>
      </c>
      <c r="G366" s="92">
        <v>400</v>
      </c>
      <c r="H366" s="117">
        <v>500</v>
      </c>
      <c r="I366" s="75"/>
    </row>
    <row r="367" spans="2:9" ht="15" customHeight="1">
      <c r="B367" s="116" t="s">
        <v>189</v>
      </c>
      <c r="C367" s="91" t="s">
        <v>190</v>
      </c>
      <c r="D367" s="92">
        <v>5000</v>
      </c>
      <c r="E367" s="93">
        <v>5000</v>
      </c>
      <c r="F367" s="93">
        <v>0</v>
      </c>
      <c r="G367" s="92">
        <v>0</v>
      </c>
      <c r="H367" s="117">
        <v>0</v>
      </c>
      <c r="I367" s="75"/>
    </row>
    <row r="368" spans="2:13" ht="15" customHeight="1">
      <c r="B368" s="116" t="s">
        <v>197</v>
      </c>
      <c r="C368" s="91" t="s">
        <v>198</v>
      </c>
      <c r="D368" s="92">
        <v>400</v>
      </c>
      <c r="E368" s="93">
        <v>30</v>
      </c>
      <c r="F368" s="93">
        <v>25</v>
      </c>
      <c r="G368" s="92">
        <v>20</v>
      </c>
      <c r="H368" s="117">
        <v>325</v>
      </c>
      <c r="I368" s="75">
        <v>400</v>
      </c>
      <c r="J368" s="74">
        <v>30</v>
      </c>
      <c r="K368" s="74">
        <v>25</v>
      </c>
      <c r="L368" s="74">
        <v>20</v>
      </c>
      <c r="M368" s="74">
        <v>325</v>
      </c>
    </row>
    <row r="369" spans="2:9" ht="15" customHeight="1">
      <c r="B369" s="116" t="s">
        <v>199</v>
      </c>
      <c r="C369" s="91" t="s">
        <v>200</v>
      </c>
      <c r="D369" s="92">
        <v>300</v>
      </c>
      <c r="E369" s="93">
        <v>30</v>
      </c>
      <c r="F369" s="93">
        <v>25</v>
      </c>
      <c r="G369" s="92">
        <v>20</v>
      </c>
      <c r="H369" s="117">
        <v>225</v>
      </c>
      <c r="I369" s="75"/>
    </row>
    <row r="370" spans="2:9" ht="15" customHeight="1">
      <c r="B370" s="116" t="s">
        <v>201</v>
      </c>
      <c r="C370" s="91" t="s">
        <v>202</v>
      </c>
      <c r="D370" s="92">
        <v>100</v>
      </c>
      <c r="E370" s="93">
        <v>0</v>
      </c>
      <c r="F370" s="93">
        <v>0</v>
      </c>
      <c r="G370" s="92">
        <v>0</v>
      </c>
      <c r="H370" s="117">
        <v>100</v>
      </c>
      <c r="I370" s="75"/>
    </row>
    <row r="371" spans="2:9" ht="15.75" customHeight="1">
      <c r="B371" s="118" t="s">
        <v>174</v>
      </c>
      <c r="C371" s="95"/>
      <c r="D371" s="92">
        <f>SUM(I351:I370)</f>
        <v>299800</v>
      </c>
      <c r="E371" s="92">
        <f>SUM(J351:J370)</f>
        <v>99171</v>
      </c>
      <c r="F371" s="92">
        <f>SUM(K351:K370)</f>
        <v>69723</v>
      </c>
      <c r="G371" s="92">
        <f>SUM(L351:L370)</f>
        <v>56183</v>
      </c>
      <c r="H371" s="117">
        <f>SUM(M351:M370)</f>
        <v>74723</v>
      </c>
      <c r="I371" s="75"/>
    </row>
    <row r="372" spans="2:8" ht="15" customHeight="1">
      <c r="B372" s="119"/>
      <c r="C372" s="96"/>
      <c r="D372" s="97"/>
      <c r="E372" s="97"/>
      <c r="F372" s="97"/>
      <c r="G372" s="97"/>
      <c r="H372" s="120"/>
    </row>
    <row r="373" spans="1:13" ht="15" customHeight="1">
      <c r="A373" s="87"/>
      <c r="B373" s="116" t="s">
        <v>211</v>
      </c>
      <c r="C373" s="91" t="s">
        <v>212</v>
      </c>
      <c r="D373" s="92">
        <v>55000</v>
      </c>
      <c r="E373" s="93">
        <v>60000</v>
      </c>
      <c r="F373" s="93">
        <v>0</v>
      </c>
      <c r="G373" s="92">
        <v>0</v>
      </c>
      <c r="H373" s="117">
        <v>-5000</v>
      </c>
      <c r="I373" s="75">
        <v>55000</v>
      </c>
      <c r="J373" s="74">
        <v>60000</v>
      </c>
      <c r="K373" s="74">
        <v>0</v>
      </c>
      <c r="L373" s="74">
        <v>0</v>
      </c>
      <c r="M373" s="74">
        <v>-5000</v>
      </c>
    </row>
    <row r="374" spans="1:9" ht="15.75" customHeight="1">
      <c r="A374" s="87"/>
      <c r="B374" s="116" t="s">
        <v>230</v>
      </c>
      <c r="C374" s="91" t="s">
        <v>231</v>
      </c>
      <c r="D374" s="92">
        <v>55000</v>
      </c>
      <c r="E374" s="93">
        <v>60000</v>
      </c>
      <c r="F374" s="93">
        <v>0</v>
      </c>
      <c r="G374" s="92">
        <v>0</v>
      </c>
      <c r="H374" s="117">
        <v>-5000</v>
      </c>
      <c r="I374" s="75"/>
    </row>
    <row r="375" spans="1:9" ht="15.75" customHeight="1">
      <c r="A375" s="87"/>
      <c r="B375" s="118" t="s">
        <v>221</v>
      </c>
      <c r="C375" s="95"/>
      <c r="D375" s="92">
        <f>SUM(I373:I374)</f>
        <v>55000</v>
      </c>
      <c r="E375" s="92">
        <f>SUM(J373:J374)</f>
        <v>60000</v>
      </c>
      <c r="F375" s="92">
        <f>SUM(K373:K374)</f>
        <v>0</v>
      </c>
      <c r="G375" s="92">
        <f>SUM(L373:L374)</f>
        <v>0</v>
      </c>
      <c r="H375" s="117">
        <f>SUM(M373:M374)</f>
        <v>-5000</v>
      </c>
      <c r="I375" s="75"/>
    </row>
    <row r="376" spans="2:8" ht="15" customHeight="1">
      <c r="B376" s="119"/>
      <c r="C376" s="96"/>
      <c r="D376" s="97"/>
      <c r="E376" s="97"/>
      <c r="F376" s="97"/>
      <c r="G376" s="97"/>
      <c r="H376" s="120"/>
    </row>
    <row r="377" spans="1:9" ht="15.75" customHeight="1" thickBot="1">
      <c r="A377" s="98"/>
      <c r="B377" s="121" t="s">
        <v>284</v>
      </c>
      <c r="C377" s="99"/>
      <c r="D377" s="92">
        <f>SUM(D371,D375)</f>
        <v>354800</v>
      </c>
      <c r="E377" s="92">
        <f>SUM(E371,E375)</f>
        <v>159171</v>
      </c>
      <c r="F377" s="92">
        <f>SUM(F371,F375)</f>
        <v>69723</v>
      </c>
      <c r="G377" s="92">
        <f>SUM(G371,G375)</f>
        <v>56183</v>
      </c>
      <c r="H377" s="117">
        <f>SUM(H371,H375)</f>
        <v>69723</v>
      </c>
      <c r="I377" s="75"/>
    </row>
    <row r="378" spans="1:9" ht="15.75" customHeight="1">
      <c r="A378" s="75"/>
      <c r="B378" s="119"/>
      <c r="C378" s="100"/>
      <c r="D378" s="97"/>
      <c r="E378" s="97"/>
      <c r="F378" s="97"/>
      <c r="G378" s="97"/>
      <c r="H378" s="120"/>
      <c r="I378" s="75"/>
    </row>
    <row r="379" spans="1:9" ht="15.75" customHeight="1">
      <c r="A379" s="87"/>
      <c r="B379" s="114" t="s">
        <v>285</v>
      </c>
      <c r="C379" s="90"/>
      <c r="D379" s="90"/>
      <c r="E379" s="90"/>
      <c r="F379" s="90"/>
      <c r="G379" s="90"/>
      <c r="H379" s="115"/>
      <c r="I379" s="75"/>
    </row>
    <row r="380" spans="1:13" ht="15" customHeight="1">
      <c r="A380" s="87"/>
      <c r="B380" s="116" t="s">
        <v>150</v>
      </c>
      <c r="C380" s="91" t="s">
        <v>151</v>
      </c>
      <c r="D380" s="92">
        <v>87200</v>
      </c>
      <c r="E380" s="93">
        <v>26160</v>
      </c>
      <c r="F380" s="93">
        <v>21800</v>
      </c>
      <c r="G380" s="92">
        <v>17440</v>
      </c>
      <c r="H380" s="117">
        <v>21800</v>
      </c>
      <c r="I380" s="75">
        <v>87200</v>
      </c>
      <c r="J380" s="74">
        <v>26160</v>
      </c>
      <c r="K380" s="74">
        <v>21800</v>
      </c>
      <c r="L380" s="74">
        <v>17440</v>
      </c>
      <c r="M380" s="74">
        <v>21800</v>
      </c>
    </row>
    <row r="381" spans="1:9" ht="15.75" customHeight="1">
      <c r="A381" s="87"/>
      <c r="B381" s="116" t="s">
        <v>152</v>
      </c>
      <c r="C381" s="91" t="s">
        <v>153</v>
      </c>
      <c r="D381" s="92">
        <v>87200</v>
      </c>
      <c r="E381" s="93">
        <v>26160</v>
      </c>
      <c r="F381" s="93">
        <v>21800</v>
      </c>
      <c r="G381" s="92">
        <v>17440</v>
      </c>
      <c r="H381" s="117">
        <v>21800</v>
      </c>
      <c r="I381" s="75"/>
    </row>
    <row r="382" spans="1:13" ht="15" customHeight="1">
      <c r="A382" s="87"/>
      <c r="B382" s="116" t="s">
        <v>154</v>
      </c>
      <c r="C382" s="91" t="s">
        <v>155</v>
      </c>
      <c r="D382" s="92">
        <v>16410</v>
      </c>
      <c r="E382" s="93">
        <v>4923</v>
      </c>
      <c r="F382" s="93">
        <v>4103</v>
      </c>
      <c r="G382" s="92">
        <v>3281</v>
      </c>
      <c r="H382" s="117">
        <v>4103</v>
      </c>
      <c r="I382" s="75">
        <v>16410</v>
      </c>
      <c r="J382" s="74">
        <v>4923</v>
      </c>
      <c r="K382" s="74">
        <v>4103</v>
      </c>
      <c r="L382" s="74">
        <v>3281</v>
      </c>
      <c r="M382" s="74">
        <v>4103</v>
      </c>
    </row>
    <row r="383" spans="2:9" ht="15" customHeight="1">
      <c r="B383" s="116" t="s">
        <v>156</v>
      </c>
      <c r="C383" s="91" t="s">
        <v>157</v>
      </c>
      <c r="D383" s="92">
        <v>10040</v>
      </c>
      <c r="E383" s="93">
        <v>3012</v>
      </c>
      <c r="F383" s="93">
        <v>2510</v>
      </c>
      <c r="G383" s="92">
        <v>2008</v>
      </c>
      <c r="H383" s="117">
        <v>2510</v>
      </c>
      <c r="I383" s="75"/>
    </row>
    <row r="384" spans="2:9" ht="15" customHeight="1">
      <c r="B384" s="116" t="s">
        <v>158</v>
      </c>
      <c r="C384" s="91" t="s">
        <v>159</v>
      </c>
      <c r="D384" s="92">
        <v>4020</v>
      </c>
      <c r="E384" s="93">
        <v>1206</v>
      </c>
      <c r="F384" s="93">
        <v>1005</v>
      </c>
      <c r="G384" s="92">
        <v>804</v>
      </c>
      <c r="H384" s="117">
        <v>1005</v>
      </c>
      <c r="I384" s="75"/>
    </row>
    <row r="385" spans="2:9" ht="15" customHeight="1">
      <c r="B385" s="116" t="s">
        <v>160</v>
      </c>
      <c r="C385" s="91" t="s">
        <v>161</v>
      </c>
      <c r="D385" s="92">
        <v>2350</v>
      </c>
      <c r="E385" s="93">
        <v>705</v>
      </c>
      <c r="F385" s="93">
        <v>588</v>
      </c>
      <c r="G385" s="92">
        <v>469</v>
      </c>
      <c r="H385" s="117">
        <v>588</v>
      </c>
      <c r="I385" s="75"/>
    </row>
    <row r="386" spans="2:9" ht="15.75" customHeight="1">
      <c r="B386" s="118" t="s">
        <v>174</v>
      </c>
      <c r="C386" s="95"/>
      <c r="D386" s="92">
        <f>SUM(I380:I385)</f>
        <v>103610</v>
      </c>
      <c r="E386" s="92">
        <f>SUM(J380:J385)</f>
        <v>31083</v>
      </c>
      <c r="F386" s="92">
        <f>SUM(K380:K385)</f>
        <v>25903</v>
      </c>
      <c r="G386" s="92">
        <f>SUM(L380:L385)</f>
        <v>20721</v>
      </c>
      <c r="H386" s="117">
        <f>SUM(M380:M385)</f>
        <v>25903</v>
      </c>
      <c r="I386" s="75"/>
    </row>
    <row r="387" spans="2:8" ht="15" customHeight="1">
      <c r="B387" s="119"/>
      <c r="C387" s="96"/>
      <c r="D387" s="97"/>
      <c r="E387" s="97"/>
      <c r="F387" s="97"/>
      <c r="G387" s="97"/>
      <c r="H387" s="120"/>
    </row>
    <row r="388" spans="1:9" ht="15.75" customHeight="1" thickBot="1">
      <c r="A388" s="98"/>
      <c r="B388" s="121" t="s">
        <v>286</v>
      </c>
      <c r="C388" s="99"/>
      <c r="D388" s="92">
        <f>SUM(D386)</f>
        <v>103610</v>
      </c>
      <c r="E388" s="92">
        <f>SUM(E386)</f>
        <v>31083</v>
      </c>
      <c r="F388" s="92">
        <f>SUM(F386)</f>
        <v>25903</v>
      </c>
      <c r="G388" s="92">
        <f>SUM(G386)</f>
        <v>20721</v>
      </c>
      <c r="H388" s="117">
        <f>SUM(H386)</f>
        <v>25903</v>
      </c>
      <c r="I388" s="75"/>
    </row>
    <row r="389" spans="1:9" ht="15.75" customHeight="1">
      <c r="A389" s="75"/>
      <c r="B389" s="119"/>
      <c r="C389" s="100"/>
      <c r="D389" s="97"/>
      <c r="E389" s="97"/>
      <c r="F389" s="97"/>
      <c r="G389" s="97"/>
      <c r="H389" s="120"/>
      <c r="I389" s="75"/>
    </row>
    <row r="390" spans="1:9" ht="15.75" customHeight="1">
      <c r="A390" s="87"/>
      <c r="B390" s="114" t="s">
        <v>287</v>
      </c>
      <c r="C390" s="90"/>
      <c r="D390" s="90"/>
      <c r="E390" s="90"/>
      <c r="F390" s="90"/>
      <c r="G390" s="90"/>
      <c r="H390" s="115"/>
      <c r="I390" s="75"/>
    </row>
    <row r="391" spans="1:13" ht="15" customHeight="1">
      <c r="A391" s="87"/>
      <c r="B391" s="116" t="s">
        <v>145</v>
      </c>
      <c r="C391" s="91" t="s">
        <v>17</v>
      </c>
      <c r="D391" s="92">
        <v>0</v>
      </c>
      <c r="E391" s="93">
        <v>1835</v>
      </c>
      <c r="F391" s="93">
        <v>-1835</v>
      </c>
      <c r="G391" s="92">
        <v>0</v>
      </c>
      <c r="H391" s="117">
        <v>0</v>
      </c>
      <c r="I391" s="75">
        <v>0</v>
      </c>
      <c r="J391" s="74">
        <v>1835</v>
      </c>
      <c r="K391" s="74">
        <v>-1835</v>
      </c>
      <c r="L391" s="74">
        <v>0</v>
      </c>
      <c r="M391" s="74">
        <v>0</v>
      </c>
    </row>
    <row r="392" spans="1:9" ht="15.75" customHeight="1">
      <c r="A392" s="87"/>
      <c r="B392" s="116" t="s">
        <v>146</v>
      </c>
      <c r="C392" s="91" t="s">
        <v>147</v>
      </c>
      <c r="D392" s="92">
        <v>0</v>
      </c>
      <c r="E392" s="93">
        <v>1835</v>
      </c>
      <c r="F392" s="93">
        <v>-1835</v>
      </c>
      <c r="G392" s="92">
        <v>0</v>
      </c>
      <c r="H392" s="117">
        <v>0</v>
      </c>
      <c r="I392" s="75"/>
    </row>
    <row r="393" spans="1:13" ht="15" customHeight="1">
      <c r="A393" s="87"/>
      <c r="B393" s="116" t="s">
        <v>150</v>
      </c>
      <c r="C393" s="91" t="s">
        <v>151</v>
      </c>
      <c r="D393" s="92">
        <v>360484</v>
      </c>
      <c r="E393" s="93">
        <v>73828</v>
      </c>
      <c r="F393" s="93">
        <v>88851</v>
      </c>
      <c r="G393" s="92">
        <v>99958</v>
      </c>
      <c r="H393" s="117">
        <v>97847</v>
      </c>
      <c r="I393" s="75">
        <v>360484</v>
      </c>
      <c r="J393" s="74">
        <v>73828</v>
      </c>
      <c r="K393" s="74">
        <v>88851</v>
      </c>
      <c r="L393" s="74">
        <v>99958</v>
      </c>
      <c r="M393" s="74">
        <v>97847</v>
      </c>
    </row>
    <row r="394" spans="2:9" ht="15" customHeight="1">
      <c r="B394" s="116" t="s">
        <v>152</v>
      </c>
      <c r="C394" s="91" t="s">
        <v>153</v>
      </c>
      <c r="D394" s="92">
        <v>360484</v>
      </c>
      <c r="E394" s="93">
        <v>73828</v>
      </c>
      <c r="F394" s="93">
        <v>88851</v>
      </c>
      <c r="G394" s="92">
        <v>99958</v>
      </c>
      <c r="H394" s="117">
        <v>97847</v>
      </c>
      <c r="I394" s="75"/>
    </row>
    <row r="395" spans="2:13" ht="15" customHeight="1">
      <c r="B395" s="116" t="s">
        <v>154</v>
      </c>
      <c r="C395" s="91" t="s">
        <v>155</v>
      </c>
      <c r="D395" s="92">
        <v>68481</v>
      </c>
      <c r="E395" s="93">
        <v>9815</v>
      </c>
      <c r="F395" s="93">
        <v>17574</v>
      </c>
      <c r="G395" s="92">
        <v>18216</v>
      </c>
      <c r="H395" s="117">
        <v>22876</v>
      </c>
      <c r="I395" s="75">
        <v>68481</v>
      </c>
      <c r="J395" s="74">
        <v>9815</v>
      </c>
      <c r="K395" s="74">
        <v>17574</v>
      </c>
      <c r="L395" s="74">
        <v>18216</v>
      </c>
      <c r="M395" s="74">
        <v>22876</v>
      </c>
    </row>
    <row r="396" spans="2:9" ht="15" customHeight="1">
      <c r="B396" s="116" t="s">
        <v>156</v>
      </c>
      <c r="C396" s="91" t="s">
        <v>157</v>
      </c>
      <c r="D396" s="92">
        <v>43086</v>
      </c>
      <c r="E396" s="93">
        <v>6306</v>
      </c>
      <c r="F396" s="93">
        <v>11470</v>
      </c>
      <c r="G396" s="92">
        <v>11497</v>
      </c>
      <c r="H396" s="117">
        <v>13813</v>
      </c>
      <c r="I396" s="75"/>
    </row>
    <row r="397" spans="2:9" ht="15" customHeight="1">
      <c r="B397" s="116" t="s">
        <v>158</v>
      </c>
      <c r="C397" s="91" t="s">
        <v>159</v>
      </c>
      <c r="D397" s="92">
        <v>17572</v>
      </c>
      <c r="E397" s="93">
        <v>2464</v>
      </c>
      <c r="F397" s="93">
        <v>4231</v>
      </c>
      <c r="G397" s="92">
        <v>4598</v>
      </c>
      <c r="H397" s="117">
        <v>6279</v>
      </c>
      <c r="I397" s="75"/>
    </row>
    <row r="398" spans="2:9" ht="15" customHeight="1">
      <c r="B398" s="116" t="s">
        <v>160</v>
      </c>
      <c r="C398" s="91" t="s">
        <v>161</v>
      </c>
      <c r="D398" s="92">
        <v>7823</v>
      </c>
      <c r="E398" s="93">
        <v>1045</v>
      </c>
      <c r="F398" s="93">
        <v>1873</v>
      </c>
      <c r="G398" s="92">
        <v>2121</v>
      </c>
      <c r="H398" s="117">
        <v>2784</v>
      </c>
      <c r="I398" s="75"/>
    </row>
    <row r="399" spans="2:9" ht="15.75" customHeight="1">
      <c r="B399" s="118" t="s">
        <v>174</v>
      </c>
      <c r="C399" s="95"/>
      <c r="D399" s="92">
        <f>SUM(I391:I398)</f>
        <v>428965</v>
      </c>
      <c r="E399" s="92">
        <f>SUM(J391:J398)</f>
        <v>85478</v>
      </c>
      <c r="F399" s="92">
        <f>SUM(K391:K398)</f>
        <v>104590</v>
      </c>
      <c r="G399" s="92">
        <f>SUM(L391:L398)</f>
        <v>118174</v>
      </c>
      <c r="H399" s="117">
        <f>SUM(M391:M398)</f>
        <v>120723</v>
      </c>
      <c r="I399" s="75"/>
    </row>
    <row r="400" spans="2:8" ht="15" customHeight="1">
      <c r="B400" s="119"/>
      <c r="C400" s="96"/>
      <c r="D400" s="97"/>
      <c r="E400" s="97"/>
      <c r="F400" s="97"/>
      <c r="G400" s="97"/>
      <c r="H400" s="120"/>
    </row>
    <row r="401" spans="1:9" ht="15.75" customHeight="1" thickBot="1">
      <c r="A401" s="98"/>
      <c r="B401" s="121" t="s">
        <v>288</v>
      </c>
      <c r="C401" s="99"/>
      <c r="D401" s="92">
        <f>SUM(D399)</f>
        <v>428965</v>
      </c>
      <c r="E401" s="92">
        <f>SUM(E399)</f>
        <v>85478</v>
      </c>
      <c r="F401" s="92">
        <f>SUM(F399)</f>
        <v>104590</v>
      </c>
      <c r="G401" s="92">
        <f>SUM(G399)</f>
        <v>118174</v>
      </c>
      <c r="H401" s="117">
        <f>SUM(H399)</f>
        <v>120723</v>
      </c>
      <c r="I401" s="75"/>
    </row>
    <row r="402" spans="1:9" ht="15.75" customHeight="1">
      <c r="A402" s="75"/>
      <c r="B402" s="119"/>
      <c r="C402" s="100"/>
      <c r="D402" s="97"/>
      <c r="E402" s="97"/>
      <c r="F402" s="97"/>
      <c r="G402" s="97"/>
      <c r="H402" s="120"/>
      <c r="I402" s="75"/>
    </row>
    <row r="403" spans="1:9" ht="15.75" customHeight="1">
      <c r="A403" s="87"/>
      <c r="B403" s="114" t="s">
        <v>289</v>
      </c>
      <c r="C403" s="90"/>
      <c r="D403" s="90"/>
      <c r="E403" s="90"/>
      <c r="F403" s="90"/>
      <c r="G403" s="90"/>
      <c r="H403" s="115"/>
      <c r="I403" s="75"/>
    </row>
    <row r="404" spans="1:13" ht="15" customHeight="1">
      <c r="A404" s="87"/>
      <c r="B404" s="116" t="s">
        <v>150</v>
      </c>
      <c r="C404" s="91" t="s">
        <v>151</v>
      </c>
      <c r="D404" s="92">
        <v>204764</v>
      </c>
      <c r="E404" s="93">
        <v>38371</v>
      </c>
      <c r="F404" s="93">
        <v>56519</v>
      </c>
      <c r="G404" s="92">
        <v>53961</v>
      </c>
      <c r="H404" s="117">
        <v>55913</v>
      </c>
      <c r="I404" s="75">
        <v>204764</v>
      </c>
      <c r="J404" s="74">
        <v>38371</v>
      </c>
      <c r="K404" s="74">
        <v>56519</v>
      </c>
      <c r="L404" s="74">
        <v>53961</v>
      </c>
      <c r="M404" s="74">
        <v>55913</v>
      </c>
    </row>
    <row r="405" spans="1:9" ht="15.75" customHeight="1">
      <c r="A405" s="87"/>
      <c r="B405" s="116" t="s">
        <v>177</v>
      </c>
      <c r="C405" s="91" t="s">
        <v>178</v>
      </c>
      <c r="D405" s="92">
        <v>204764</v>
      </c>
      <c r="E405" s="93">
        <v>38371</v>
      </c>
      <c r="F405" s="93">
        <v>56519</v>
      </c>
      <c r="G405" s="92">
        <v>53961</v>
      </c>
      <c r="H405" s="117">
        <v>55913</v>
      </c>
      <c r="I405" s="75"/>
    </row>
    <row r="406" spans="1:13" ht="15" customHeight="1">
      <c r="A406" s="87"/>
      <c r="B406" s="116" t="s">
        <v>154</v>
      </c>
      <c r="C406" s="91" t="s">
        <v>155</v>
      </c>
      <c r="D406" s="92">
        <v>23114</v>
      </c>
      <c r="E406" s="93">
        <v>4512</v>
      </c>
      <c r="F406" s="93">
        <v>6706</v>
      </c>
      <c r="G406" s="92">
        <v>5773</v>
      </c>
      <c r="H406" s="117">
        <v>6123</v>
      </c>
      <c r="I406" s="75">
        <v>23114</v>
      </c>
      <c r="J406" s="74">
        <v>4512</v>
      </c>
      <c r="K406" s="74">
        <v>6706</v>
      </c>
      <c r="L406" s="74">
        <v>5773</v>
      </c>
      <c r="M406" s="74">
        <v>6123</v>
      </c>
    </row>
    <row r="407" spans="2:9" ht="15" customHeight="1">
      <c r="B407" s="116" t="s">
        <v>156</v>
      </c>
      <c r="C407" s="91" t="s">
        <v>157</v>
      </c>
      <c r="D407" s="92">
        <v>12009</v>
      </c>
      <c r="E407" s="93">
        <v>2344</v>
      </c>
      <c r="F407" s="93">
        <v>3484</v>
      </c>
      <c r="G407" s="92">
        <v>3066</v>
      </c>
      <c r="H407" s="117">
        <v>3115</v>
      </c>
      <c r="I407" s="75"/>
    </row>
    <row r="408" spans="2:9" ht="15" customHeight="1">
      <c r="B408" s="116" t="s">
        <v>158</v>
      </c>
      <c r="C408" s="91" t="s">
        <v>159</v>
      </c>
      <c r="D408" s="92">
        <v>7013</v>
      </c>
      <c r="E408" s="93">
        <v>1369</v>
      </c>
      <c r="F408" s="93">
        <v>2035</v>
      </c>
      <c r="G408" s="92">
        <v>1790</v>
      </c>
      <c r="H408" s="117">
        <v>1819</v>
      </c>
      <c r="I408" s="75"/>
    </row>
    <row r="409" spans="2:9" ht="15" customHeight="1">
      <c r="B409" s="116" t="s">
        <v>160</v>
      </c>
      <c r="C409" s="91" t="s">
        <v>161</v>
      </c>
      <c r="D409" s="92">
        <v>4092</v>
      </c>
      <c r="E409" s="93">
        <v>799</v>
      </c>
      <c r="F409" s="93">
        <v>1187</v>
      </c>
      <c r="G409" s="92">
        <v>917</v>
      </c>
      <c r="H409" s="117">
        <v>1189</v>
      </c>
      <c r="I409" s="75"/>
    </row>
    <row r="410" spans="2:13" ht="15" customHeight="1">
      <c r="B410" s="116" t="s">
        <v>162</v>
      </c>
      <c r="C410" s="91" t="s">
        <v>163</v>
      </c>
      <c r="D410" s="92">
        <v>10005</v>
      </c>
      <c r="E410" s="93">
        <v>9930</v>
      </c>
      <c r="F410" s="93">
        <v>0</v>
      </c>
      <c r="G410" s="92">
        <v>0</v>
      </c>
      <c r="H410" s="117">
        <v>75</v>
      </c>
      <c r="I410" s="75">
        <v>10005</v>
      </c>
      <c r="J410" s="74">
        <v>9930</v>
      </c>
      <c r="K410" s="74">
        <v>0</v>
      </c>
      <c r="L410" s="74">
        <v>0</v>
      </c>
      <c r="M410" s="74">
        <v>75</v>
      </c>
    </row>
    <row r="411" spans="2:9" ht="15" customHeight="1">
      <c r="B411" s="116" t="s">
        <v>170</v>
      </c>
      <c r="C411" s="91" t="s">
        <v>171</v>
      </c>
      <c r="D411" s="92">
        <v>10005</v>
      </c>
      <c r="E411" s="93">
        <v>9930</v>
      </c>
      <c r="F411" s="93">
        <v>0</v>
      </c>
      <c r="G411" s="92">
        <v>0</v>
      </c>
      <c r="H411" s="117">
        <v>75</v>
      </c>
      <c r="I411" s="75"/>
    </row>
    <row r="412" spans="2:13" ht="15" customHeight="1">
      <c r="B412" s="116" t="s">
        <v>203</v>
      </c>
      <c r="C412" s="91" t="s">
        <v>204</v>
      </c>
      <c r="D412" s="92">
        <v>121530</v>
      </c>
      <c r="E412" s="93">
        <v>27872</v>
      </c>
      <c r="F412" s="93">
        <v>17098</v>
      </c>
      <c r="G412" s="92">
        <v>24356</v>
      </c>
      <c r="H412" s="117">
        <v>52204</v>
      </c>
      <c r="I412" s="75">
        <v>121530</v>
      </c>
      <c r="J412" s="74">
        <v>27872</v>
      </c>
      <c r="K412" s="74">
        <v>17098</v>
      </c>
      <c r="L412" s="74">
        <v>24356</v>
      </c>
      <c r="M412" s="74">
        <v>52204</v>
      </c>
    </row>
    <row r="413" spans="2:9" ht="15" customHeight="1">
      <c r="B413" s="116" t="s">
        <v>290</v>
      </c>
      <c r="C413" s="91" t="s">
        <v>291</v>
      </c>
      <c r="D413" s="92">
        <v>61794</v>
      </c>
      <c r="E413" s="93">
        <v>11611</v>
      </c>
      <c r="F413" s="93">
        <v>17098</v>
      </c>
      <c r="G413" s="92">
        <v>16202</v>
      </c>
      <c r="H413" s="117">
        <v>16883</v>
      </c>
      <c r="I413" s="75"/>
    </row>
    <row r="414" spans="2:9" ht="15" customHeight="1">
      <c r="B414" s="116" t="s">
        <v>292</v>
      </c>
      <c r="C414" s="91" t="s">
        <v>293</v>
      </c>
      <c r="D414" s="92">
        <v>59736</v>
      </c>
      <c r="E414" s="93">
        <v>16261</v>
      </c>
      <c r="F414" s="93">
        <v>0</v>
      </c>
      <c r="G414" s="92">
        <v>8154</v>
      </c>
      <c r="H414" s="117">
        <v>35321</v>
      </c>
      <c r="I414" s="75"/>
    </row>
    <row r="415" spans="2:9" ht="15.75" customHeight="1">
      <c r="B415" s="118" t="s">
        <v>174</v>
      </c>
      <c r="C415" s="95"/>
      <c r="D415" s="92">
        <f>SUM(I404:I414)</f>
        <v>359413</v>
      </c>
      <c r="E415" s="92">
        <f>SUM(J404:J414)</f>
        <v>80685</v>
      </c>
      <c r="F415" s="92">
        <f>SUM(K404:K414)</f>
        <v>80323</v>
      </c>
      <c r="G415" s="92">
        <f>SUM(L404:L414)</f>
        <v>84090</v>
      </c>
      <c r="H415" s="117">
        <f>SUM(M404:M414)</f>
        <v>114315</v>
      </c>
      <c r="I415" s="75"/>
    </row>
    <row r="416" spans="2:8" ht="15" customHeight="1">
      <c r="B416" s="119"/>
      <c r="C416" s="96"/>
      <c r="D416" s="97"/>
      <c r="E416" s="97"/>
      <c r="F416" s="97"/>
      <c r="G416" s="97"/>
      <c r="H416" s="120"/>
    </row>
    <row r="417" spans="1:9" ht="15.75" customHeight="1" thickBot="1">
      <c r="A417" s="98"/>
      <c r="B417" s="121" t="s">
        <v>294</v>
      </c>
      <c r="C417" s="99"/>
      <c r="D417" s="92">
        <f>SUM(D415)</f>
        <v>359413</v>
      </c>
      <c r="E417" s="92">
        <f>SUM(E415)</f>
        <v>80685</v>
      </c>
      <c r="F417" s="92">
        <f>SUM(F415)</f>
        <v>80323</v>
      </c>
      <c r="G417" s="92">
        <f>SUM(G415)</f>
        <v>84090</v>
      </c>
      <c r="H417" s="117">
        <f>SUM(H415)</f>
        <v>114315</v>
      </c>
      <c r="I417" s="75"/>
    </row>
    <row r="418" spans="1:9" ht="15.75" customHeight="1">
      <c r="A418" s="75"/>
      <c r="B418" s="119"/>
      <c r="C418" s="100"/>
      <c r="D418" s="97"/>
      <c r="E418" s="97"/>
      <c r="F418" s="97"/>
      <c r="G418" s="97"/>
      <c r="H418" s="120"/>
      <c r="I418" s="75"/>
    </row>
    <row r="419" spans="1:9" ht="15.75" customHeight="1">
      <c r="A419" s="75"/>
      <c r="B419" s="121" t="s">
        <v>295</v>
      </c>
      <c r="C419" s="99"/>
      <c r="D419" s="92">
        <f>SUM(D337,D348,D377,D388,D401,D417)</f>
        <v>1487661</v>
      </c>
      <c r="E419" s="92">
        <f>SUM(E337,E348,E377,E388,E401,E417)</f>
        <v>440885</v>
      </c>
      <c r="F419" s="92">
        <f>SUM(F337,F348,F377,F388,F401,F417)</f>
        <v>314885</v>
      </c>
      <c r="G419" s="92">
        <f>SUM(G337,G348,G377,G388,G401,G417)</f>
        <v>325583</v>
      </c>
      <c r="H419" s="117">
        <f>SUM(H337,H348,H377,H388,H401,H417)</f>
        <v>406308</v>
      </c>
      <c r="I419" s="75"/>
    </row>
    <row r="420" spans="1:9" ht="15.75" customHeight="1">
      <c r="A420" s="75"/>
      <c r="B420" s="119"/>
      <c r="C420" s="100"/>
      <c r="D420" s="97"/>
      <c r="E420" s="97"/>
      <c r="F420" s="97"/>
      <c r="G420" s="97"/>
      <c r="H420" s="120"/>
      <c r="I420" s="75"/>
    </row>
    <row r="421" spans="1:9" ht="15.75" customHeight="1">
      <c r="A421" s="75"/>
      <c r="B421" s="121" t="s">
        <v>296</v>
      </c>
      <c r="C421" s="99"/>
      <c r="D421" s="92">
        <f>SUM(D419)</f>
        <v>1487661</v>
      </c>
      <c r="E421" s="92">
        <f>SUM(E419)</f>
        <v>440885</v>
      </c>
      <c r="F421" s="92">
        <f>SUM(F419)</f>
        <v>314885</v>
      </c>
      <c r="G421" s="92">
        <f>SUM(G419)</f>
        <v>325583</v>
      </c>
      <c r="H421" s="117">
        <f>SUM(H419)</f>
        <v>406308</v>
      </c>
      <c r="I421" s="75"/>
    </row>
    <row r="422" spans="1:9" ht="15.75" customHeight="1">
      <c r="A422" s="75"/>
      <c r="B422" s="119"/>
      <c r="C422" s="100"/>
      <c r="D422" s="97"/>
      <c r="E422" s="97"/>
      <c r="F422" s="97"/>
      <c r="G422" s="97"/>
      <c r="H422" s="120"/>
      <c r="I422" s="75"/>
    </row>
    <row r="423" spans="1:9" ht="15.75" customHeight="1">
      <c r="A423" s="75"/>
      <c r="B423" s="119"/>
      <c r="C423" s="100"/>
      <c r="D423" s="97"/>
      <c r="E423" s="97"/>
      <c r="F423" s="97"/>
      <c r="G423" s="97"/>
      <c r="H423" s="120"/>
      <c r="I423" s="75"/>
    </row>
    <row r="424" spans="1:9" ht="16.5" customHeight="1">
      <c r="A424" s="75"/>
      <c r="B424" s="119"/>
      <c r="C424" s="100"/>
      <c r="D424" s="97"/>
      <c r="E424" s="97"/>
      <c r="F424" s="97"/>
      <c r="G424" s="97"/>
      <c r="H424" s="120"/>
      <c r="I424" s="75"/>
    </row>
    <row r="425" spans="1:9" ht="15.75" customHeight="1">
      <c r="A425" s="87"/>
      <c r="B425" s="110" t="s">
        <v>297</v>
      </c>
      <c r="C425" s="88"/>
      <c r="D425" s="88"/>
      <c r="E425" s="88"/>
      <c r="F425" s="88"/>
      <c r="G425" s="88"/>
      <c r="H425" s="111"/>
      <c r="I425" s="75"/>
    </row>
    <row r="426" spans="1:9" ht="15.75" customHeight="1">
      <c r="A426" s="87"/>
      <c r="B426" s="112" t="s">
        <v>298</v>
      </c>
      <c r="C426" s="89"/>
      <c r="D426" s="89"/>
      <c r="E426" s="89"/>
      <c r="F426" s="89"/>
      <c r="G426" s="89"/>
      <c r="H426" s="113"/>
      <c r="I426" s="75"/>
    </row>
    <row r="427" spans="1:9" ht="15.75" customHeight="1">
      <c r="A427" s="87"/>
      <c r="B427" s="114" t="s">
        <v>299</v>
      </c>
      <c r="C427" s="90"/>
      <c r="D427" s="90"/>
      <c r="E427" s="90"/>
      <c r="F427" s="90"/>
      <c r="G427" s="90"/>
      <c r="H427" s="115"/>
      <c r="I427" s="75"/>
    </row>
    <row r="428" spans="1:13" ht="15" customHeight="1">
      <c r="A428" s="87"/>
      <c r="B428" s="116" t="s">
        <v>162</v>
      </c>
      <c r="C428" s="91" t="s">
        <v>163</v>
      </c>
      <c r="D428" s="92">
        <v>74587</v>
      </c>
      <c r="E428" s="93">
        <v>5250</v>
      </c>
      <c r="F428" s="93">
        <v>5250</v>
      </c>
      <c r="G428" s="92">
        <v>5250</v>
      </c>
      <c r="H428" s="117">
        <v>58837</v>
      </c>
      <c r="I428" s="75">
        <v>74587</v>
      </c>
      <c r="J428" s="74">
        <v>5250</v>
      </c>
      <c r="K428" s="74">
        <v>5250</v>
      </c>
      <c r="L428" s="74">
        <v>5250</v>
      </c>
      <c r="M428" s="74">
        <v>58837</v>
      </c>
    </row>
    <row r="429" spans="1:9" ht="15.75" customHeight="1">
      <c r="A429" s="87"/>
      <c r="B429" s="116" t="s">
        <v>166</v>
      </c>
      <c r="C429" s="91" t="s">
        <v>167</v>
      </c>
      <c r="D429" s="92">
        <v>25976</v>
      </c>
      <c r="E429" s="93">
        <v>500</v>
      </c>
      <c r="F429" s="93">
        <v>500</v>
      </c>
      <c r="G429" s="92">
        <v>500</v>
      </c>
      <c r="H429" s="117">
        <v>24476</v>
      </c>
      <c r="I429" s="75"/>
    </row>
    <row r="430" spans="1:9" ht="15" customHeight="1">
      <c r="A430" s="87"/>
      <c r="B430" s="116" t="s">
        <v>168</v>
      </c>
      <c r="C430" s="91" t="s">
        <v>169</v>
      </c>
      <c r="D430" s="92">
        <v>20723</v>
      </c>
      <c r="E430" s="93">
        <v>3500</v>
      </c>
      <c r="F430" s="93">
        <v>3500</v>
      </c>
      <c r="G430" s="92">
        <v>3500</v>
      </c>
      <c r="H430" s="117">
        <v>10223</v>
      </c>
      <c r="I430" s="75"/>
    </row>
    <row r="431" spans="2:9" ht="15" customHeight="1">
      <c r="B431" s="116" t="s">
        <v>170</v>
      </c>
      <c r="C431" s="91" t="s">
        <v>171</v>
      </c>
      <c r="D431" s="92">
        <v>3476</v>
      </c>
      <c r="E431" s="93">
        <v>1250</v>
      </c>
      <c r="F431" s="93">
        <v>1250</v>
      </c>
      <c r="G431" s="92">
        <v>1250</v>
      </c>
      <c r="H431" s="117">
        <v>-274</v>
      </c>
      <c r="I431" s="75"/>
    </row>
    <row r="432" spans="2:9" ht="15" customHeight="1">
      <c r="B432" s="116" t="s">
        <v>193</v>
      </c>
      <c r="C432" s="91" t="s">
        <v>194</v>
      </c>
      <c r="D432" s="92">
        <v>24412</v>
      </c>
      <c r="E432" s="93">
        <v>0</v>
      </c>
      <c r="F432" s="93">
        <v>0</v>
      </c>
      <c r="G432" s="92">
        <v>0</v>
      </c>
      <c r="H432" s="117">
        <v>24412</v>
      </c>
      <c r="I432" s="75"/>
    </row>
    <row r="433" spans="2:13" ht="15" customHeight="1">
      <c r="B433" s="116" t="s">
        <v>197</v>
      </c>
      <c r="C433" s="91" t="s">
        <v>198</v>
      </c>
      <c r="D433" s="92">
        <v>-144998</v>
      </c>
      <c r="E433" s="93">
        <v>0</v>
      </c>
      <c r="F433" s="93">
        <v>0</v>
      </c>
      <c r="G433" s="92">
        <v>0</v>
      </c>
      <c r="H433" s="117">
        <v>-144998</v>
      </c>
      <c r="I433" s="75">
        <v>-144998</v>
      </c>
      <c r="J433" s="74">
        <v>0</v>
      </c>
      <c r="K433" s="74">
        <v>0</v>
      </c>
      <c r="L433" s="74">
        <v>0</v>
      </c>
      <c r="M433" s="74">
        <v>-144998</v>
      </c>
    </row>
    <row r="434" spans="2:9" ht="15" customHeight="1">
      <c r="B434" s="116" t="s">
        <v>199</v>
      </c>
      <c r="C434" s="91" t="s">
        <v>200</v>
      </c>
      <c r="D434" s="92">
        <v>-144998</v>
      </c>
      <c r="E434" s="93">
        <v>0</v>
      </c>
      <c r="F434" s="93">
        <v>0</v>
      </c>
      <c r="G434" s="92">
        <v>0</v>
      </c>
      <c r="H434" s="117">
        <v>-144998</v>
      </c>
      <c r="I434" s="75"/>
    </row>
    <row r="435" spans="2:9" ht="15.75" customHeight="1">
      <c r="B435" s="118" t="s">
        <v>174</v>
      </c>
      <c r="C435" s="95"/>
      <c r="D435" s="92">
        <f>SUM(I428:I434)</f>
        <v>-70411</v>
      </c>
      <c r="E435" s="92">
        <f>SUM(J428:J434)</f>
        <v>5250</v>
      </c>
      <c r="F435" s="92">
        <f>SUM(K428:K434)</f>
        <v>5250</v>
      </c>
      <c r="G435" s="92">
        <f>SUM(L428:L434)</f>
        <v>5250</v>
      </c>
      <c r="H435" s="117">
        <f>SUM(M428:M434)</f>
        <v>-86161</v>
      </c>
      <c r="I435" s="75"/>
    </row>
    <row r="436" spans="2:8" ht="15" customHeight="1">
      <c r="B436" s="119"/>
      <c r="C436" s="96"/>
      <c r="D436" s="97"/>
      <c r="E436" s="97"/>
      <c r="F436" s="97"/>
      <c r="G436" s="97"/>
      <c r="H436" s="120"/>
    </row>
    <row r="437" spans="1:13" ht="15" customHeight="1">
      <c r="A437" s="87"/>
      <c r="B437" s="116" t="s">
        <v>208</v>
      </c>
      <c r="C437" s="91" t="s">
        <v>209</v>
      </c>
      <c r="D437" s="92">
        <v>4608</v>
      </c>
      <c r="E437" s="93">
        <v>0</v>
      </c>
      <c r="F437" s="93">
        <v>0</v>
      </c>
      <c r="G437" s="92">
        <v>0</v>
      </c>
      <c r="H437" s="117">
        <v>4608</v>
      </c>
      <c r="I437" s="75">
        <v>4608</v>
      </c>
      <c r="J437" s="74">
        <v>0</v>
      </c>
      <c r="K437" s="74">
        <v>0</v>
      </c>
      <c r="L437" s="74">
        <v>0</v>
      </c>
      <c r="M437" s="74">
        <v>4608</v>
      </c>
    </row>
    <row r="438" spans="1:9" ht="15.75" customHeight="1">
      <c r="A438" s="87"/>
      <c r="B438" s="118" t="s">
        <v>210</v>
      </c>
      <c r="C438" s="95"/>
      <c r="D438" s="92">
        <f>SUM(I437)</f>
        <v>4608</v>
      </c>
      <c r="E438" s="92">
        <f>SUM(J437)</f>
        <v>0</v>
      </c>
      <c r="F438" s="92">
        <f>SUM(K437)</f>
        <v>0</v>
      </c>
      <c r="G438" s="92">
        <f>SUM(L437)</f>
        <v>0</v>
      </c>
      <c r="H438" s="117">
        <f>SUM(M437)</f>
        <v>4608</v>
      </c>
      <c r="I438" s="75"/>
    </row>
    <row r="439" spans="1:8" ht="15" customHeight="1">
      <c r="A439" s="87"/>
      <c r="B439" s="119"/>
      <c r="C439" s="96"/>
      <c r="D439" s="97"/>
      <c r="E439" s="97"/>
      <c r="F439" s="97"/>
      <c r="G439" s="97"/>
      <c r="H439" s="120"/>
    </row>
    <row r="440" spans="1:13" ht="15" customHeight="1">
      <c r="A440" s="87"/>
      <c r="B440" s="116" t="s">
        <v>211</v>
      </c>
      <c r="C440" s="91" t="s">
        <v>212</v>
      </c>
      <c r="D440" s="92">
        <v>1457542</v>
      </c>
      <c r="E440" s="93">
        <v>365840</v>
      </c>
      <c r="F440" s="93">
        <v>382285</v>
      </c>
      <c r="G440" s="92">
        <v>411801</v>
      </c>
      <c r="H440" s="117">
        <v>297616</v>
      </c>
      <c r="I440" s="75">
        <v>1457542</v>
      </c>
      <c r="J440" s="74">
        <v>365840</v>
      </c>
      <c r="K440" s="74">
        <v>382285</v>
      </c>
      <c r="L440" s="74">
        <v>411801</v>
      </c>
      <c r="M440" s="74">
        <v>297616</v>
      </c>
    </row>
    <row r="441" spans="1:9" ht="15.75" customHeight="1">
      <c r="A441" s="87"/>
      <c r="B441" s="116" t="s">
        <v>215</v>
      </c>
      <c r="C441" s="91" t="s">
        <v>216</v>
      </c>
      <c r="D441" s="92">
        <v>76903</v>
      </c>
      <c r="E441" s="93">
        <v>60903</v>
      </c>
      <c r="F441" s="93">
        <v>0</v>
      </c>
      <c r="G441" s="92">
        <v>16000</v>
      </c>
      <c r="H441" s="117">
        <v>0</v>
      </c>
      <c r="I441" s="75"/>
    </row>
    <row r="442" spans="1:9" ht="15" customHeight="1">
      <c r="A442" s="87"/>
      <c r="B442" s="116" t="s">
        <v>240</v>
      </c>
      <c r="C442" s="91" t="s">
        <v>241</v>
      </c>
      <c r="D442" s="92">
        <v>1380639</v>
      </c>
      <c r="E442" s="93">
        <v>304937</v>
      </c>
      <c r="F442" s="93">
        <v>382285</v>
      </c>
      <c r="G442" s="92">
        <v>395801</v>
      </c>
      <c r="H442" s="117">
        <v>297616</v>
      </c>
      <c r="I442" s="75"/>
    </row>
    <row r="443" spans="2:9" ht="15.75" customHeight="1">
      <c r="B443" s="118" t="s">
        <v>221</v>
      </c>
      <c r="C443" s="95"/>
      <c r="D443" s="92">
        <f>SUM(I440:I442)</f>
        <v>1457542</v>
      </c>
      <c r="E443" s="92">
        <f>SUM(J440:J442)</f>
        <v>365840</v>
      </c>
      <c r="F443" s="92">
        <f>SUM(K440:K442)</f>
        <v>382285</v>
      </c>
      <c r="G443" s="92">
        <f>SUM(L440:L442)</f>
        <v>411801</v>
      </c>
      <c r="H443" s="117">
        <f>SUM(M440:M442)</f>
        <v>297616</v>
      </c>
      <c r="I443" s="75"/>
    </row>
    <row r="444" spans="2:8" ht="15" customHeight="1">
      <c r="B444" s="119"/>
      <c r="C444" s="96"/>
      <c r="D444" s="97"/>
      <c r="E444" s="97"/>
      <c r="F444" s="97"/>
      <c r="G444" s="97"/>
      <c r="H444" s="120"/>
    </row>
    <row r="445" spans="1:9" ht="15.75" customHeight="1" thickBot="1">
      <c r="A445" s="98"/>
      <c r="B445" s="121" t="s">
        <v>300</v>
      </c>
      <c r="C445" s="99"/>
      <c r="D445" s="92">
        <f>SUM(D435,D438,D443)</f>
        <v>1391739</v>
      </c>
      <c r="E445" s="92">
        <f>SUM(E435,E438,E443)</f>
        <v>371090</v>
      </c>
      <c r="F445" s="92">
        <f>SUM(F435,F438,F443)</f>
        <v>387535</v>
      </c>
      <c r="G445" s="92">
        <f>SUM(G435,G438,G443)</f>
        <v>417051</v>
      </c>
      <c r="H445" s="117">
        <f>SUM(H435,H438,H443)</f>
        <v>216063</v>
      </c>
      <c r="I445" s="75"/>
    </row>
    <row r="446" spans="1:9" ht="15.75" customHeight="1">
      <c r="A446" s="75"/>
      <c r="B446" s="119"/>
      <c r="C446" s="100"/>
      <c r="D446" s="97"/>
      <c r="E446" s="97"/>
      <c r="F446" s="97"/>
      <c r="G446" s="97"/>
      <c r="H446" s="120"/>
      <c r="I446" s="75"/>
    </row>
    <row r="447" spans="1:9" ht="15.75" customHeight="1">
      <c r="A447" s="87"/>
      <c r="B447" s="114" t="s">
        <v>301</v>
      </c>
      <c r="C447" s="90"/>
      <c r="D447" s="90"/>
      <c r="E447" s="90"/>
      <c r="F447" s="90"/>
      <c r="G447" s="90"/>
      <c r="H447" s="115"/>
      <c r="I447" s="75"/>
    </row>
    <row r="448" spans="1:13" ht="15" customHeight="1">
      <c r="A448" s="87"/>
      <c r="B448" s="116" t="s">
        <v>162</v>
      </c>
      <c r="C448" s="91" t="s">
        <v>163</v>
      </c>
      <c r="D448" s="92">
        <v>181136</v>
      </c>
      <c r="E448" s="93">
        <v>60250</v>
      </c>
      <c r="F448" s="93">
        <v>20250</v>
      </c>
      <c r="G448" s="92">
        <v>20250</v>
      </c>
      <c r="H448" s="117">
        <v>80386</v>
      </c>
      <c r="I448" s="75">
        <v>181136</v>
      </c>
      <c r="J448" s="74">
        <v>60250</v>
      </c>
      <c r="K448" s="74">
        <v>20250</v>
      </c>
      <c r="L448" s="74">
        <v>20250</v>
      </c>
      <c r="M448" s="74">
        <v>80386</v>
      </c>
    </row>
    <row r="449" spans="1:9" ht="15.75" customHeight="1">
      <c r="A449" s="87"/>
      <c r="B449" s="116" t="s">
        <v>166</v>
      </c>
      <c r="C449" s="91" t="s">
        <v>167</v>
      </c>
      <c r="D449" s="92">
        <v>134159</v>
      </c>
      <c r="E449" s="93">
        <v>50000</v>
      </c>
      <c r="F449" s="93">
        <v>10000</v>
      </c>
      <c r="G449" s="92">
        <v>10000</v>
      </c>
      <c r="H449" s="117">
        <v>64159</v>
      </c>
      <c r="I449" s="75"/>
    </row>
    <row r="450" spans="1:9" ht="15" customHeight="1">
      <c r="A450" s="87"/>
      <c r="B450" s="116" t="s">
        <v>168</v>
      </c>
      <c r="C450" s="91" t="s">
        <v>169</v>
      </c>
      <c r="D450" s="92">
        <v>45860</v>
      </c>
      <c r="E450" s="93">
        <v>10000</v>
      </c>
      <c r="F450" s="93">
        <v>10000</v>
      </c>
      <c r="G450" s="92">
        <v>10000</v>
      </c>
      <c r="H450" s="117">
        <v>15860</v>
      </c>
      <c r="I450" s="75"/>
    </row>
    <row r="451" spans="2:9" ht="15" customHeight="1">
      <c r="B451" s="116" t="s">
        <v>170</v>
      </c>
      <c r="C451" s="91" t="s">
        <v>171</v>
      </c>
      <c r="D451" s="92">
        <v>1117</v>
      </c>
      <c r="E451" s="93">
        <v>250</v>
      </c>
      <c r="F451" s="93">
        <v>250</v>
      </c>
      <c r="G451" s="92">
        <v>250</v>
      </c>
      <c r="H451" s="117">
        <v>367</v>
      </c>
      <c r="I451" s="75"/>
    </row>
    <row r="452" spans="2:9" ht="15.75" customHeight="1">
      <c r="B452" s="118" t="s">
        <v>174</v>
      </c>
      <c r="C452" s="95"/>
      <c r="D452" s="92">
        <f>SUM(I448:I451)</f>
        <v>181136</v>
      </c>
      <c r="E452" s="92">
        <f>SUM(J448:J451)</f>
        <v>60250</v>
      </c>
      <c r="F452" s="92">
        <f>SUM(K448:K451)</f>
        <v>20250</v>
      </c>
      <c r="G452" s="92">
        <f>SUM(L448:L451)</f>
        <v>20250</v>
      </c>
      <c r="H452" s="117">
        <f>SUM(M448:M451)</f>
        <v>80386</v>
      </c>
      <c r="I452" s="75"/>
    </row>
    <row r="453" spans="2:8" ht="15" customHeight="1">
      <c r="B453" s="119"/>
      <c r="C453" s="96"/>
      <c r="D453" s="97"/>
      <c r="E453" s="97"/>
      <c r="F453" s="97"/>
      <c r="G453" s="97"/>
      <c r="H453" s="120"/>
    </row>
    <row r="454" spans="1:9" ht="15.75" customHeight="1" thickBot="1">
      <c r="A454" s="98"/>
      <c r="B454" s="121" t="s">
        <v>302</v>
      </c>
      <c r="C454" s="99"/>
      <c r="D454" s="92">
        <f>SUM(D452)</f>
        <v>181136</v>
      </c>
      <c r="E454" s="92">
        <f>SUM(E452)</f>
        <v>60250</v>
      </c>
      <c r="F454" s="92">
        <f>SUM(F452)</f>
        <v>20250</v>
      </c>
      <c r="G454" s="92">
        <f>SUM(G452)</f>
        <v>20250</v>
      </c>
      <c r="H454" s="117">
        <f>SUM(H452)</f>
        <v>80386</v>
      </c>
      <c r="I454" s="75"/>
    </row>
    <row r="455" spans="1:9" ht="15.75" customHeight="1">
      <c r="A455" s="75"/>
      <c r="B455" s="119"/>
      <c r="C455" s="100"/>
      <c r="D455" s="97"/>
      <c r="E455" s="97"/>
      <c r="F455" s="97"/>
      <c r="G455" s="97"/>
      <c r="H455" s="120"/>
      <c r="I455" s="75"/>
    </row>
    <row r="456" spans="1:9" ht="15.75" customHeight="1">
      <c r="A456" s="87"/>
      <c r="B456" s="114" t="s">
        <v>303</v>
      </c>
      <c r="C456" s="90"/>
      <c r="D456" s="90"/>
      <c r="E456" s="90"/>
      <c r="F456" s="90"/>
      <c r="G456" s="90"/>
      <c r="H456" s="115"/>
      <c r="I456" s="75"/>
    </row>
    <row r="457" spans="1:13" ht="15" customHeight="1">
      <c r="A457" s="87"/>
      <c r="B457" s="116" t="s">
        <v>238</v>
      </c>
      <c r="C457" s="91" t="s">
        <v>239</v>
      </c>
      <c r="D457" s="92">
        <v>689900</v>
      </c>
      <c r="E457" s="93">
        <v>0</v>
      </c>
      <c r="F457" s="93">
        <v>0</v>
      </c>
      <c r="G457" s="92">
        <v>0</v>
      </c>
      <c r="H457" s="117">
        <v>689900</v>
      </c>
      <c r="I457" s="75">
        <v>689900</v>
      </c>
      <c r="J457" s="74">
        <v>0</v>
      </c>
      <c r="K457" s="74">
        <v>0</v>
      </c>
      <c r="L457" s="74">
        <v>0</v>
      </c>
      <c r="M457" s="74">
        <v>689900</v>
      </c>
    </row>
    <row r="458" spans="1:9" ht="15.75" customHeight="1">
      <c r="A458" s="87"/>
      <c r="B458" s="118" t="s">
        <v>221</v>
      </c>
      <c r="C458" s="95"/>
      <c r="D458" s="92">
        <f>SUM(I457)</f>
        <v>689900</v>
      </c>
      <c r="E458" s="92">
        <f>SUM(J457)</f>
        <v>0</v>
      </c>
      <c r="F458" s="92">
        <f>SUM(K457)</f>
        <v>0</v>
      </c>
      <c r="G458" s="92">
        <f>SUM(L457)</f>
        <v>0</v>
      </c>
      <c r="H458" s="117">
        <f>SUM(M457)</f>
        <v>689900</v>
      </c>
      <c r="I458" s="75"/>
    </row>
    <row r="459" spans="1:8" ht="15" customHeight="1">
      <c r="A459" s="87"/>
      <c r="B459" s="119"/>
      <c r="C459" s="96"/>
      <c r="D459" s="97"/>
      <c r="E459" s="97"/>
      <c r="F459" s="97"/>
      <c r="G459" s="97"/>
      <c r="H459" s="120"/>
    </row>
    <row r="460" spans="1:9" ht="15.75" customHeight="1" thickBot="1">
      <c r="A460" s="98"/>
      <c r="B460" s="121" t="s">
        <v>304</v>
      </c>
      <c r="C460" s="99"/>
      <c r="D460" s="92">
        <f>SUM(D458)</f>
        <v>689900</v>
      </c>
      <c r="E460" s="92">
        <f>SUM(E458)</f>
        <v>0</v>
      </c>
      <c r="F460" s="92">
        <f>SUM(F458)</f>
        <v>0</v>
      </c>
      <c r="G460" s="92">
        <f>SUM(G458)</f>
        <v>0</v>
      </c>
      <c r="H460" s="117">
        <f>SUM(H458)</f>
        <v>689900</v>
      </c>
      <c r="I460" s="75"/>
    </row>
    <row r="461" spans="1:9" ht="15.75" customHeight="1">
      <c r="A461" s="75"/>
      <c r="B461" s="119"/>
      <c r="C461" s="100"/>
      <c r="D461" s="97"/>
      <c r="E461" s="97"/>
      <c r="F461" s="97"/>
      <c r="G461" s="97"/>
      <c r="H461" s="120"/>
      <c r="I461" s="75"/>
    </row>
    <row r="462" spans="1:9" ht="15.75" customHeight="1">
      <c r="A462" s="87"/>
      <c r="B462" s="114" t="s">
        <v>305</v>
      </c>
      <c r="C462" s="90"/>
      <c r="D462" s="90"/>
      <c r="E462" s="90"/>
      <c r="F462" s="90"/>
      <c r="G462" s="90"/>
      <c r="H462" s="115"/>
      <c r="I462" s="75"/>
    </row>
    <row r="463" spans="1:13" ht="15" customHeight="1">
      <c r="A463" s="87"/>
      <c r="B463" s="116" t="s">
        <v>145</v>
      </c>
      <c r="C463" s="91" t="s">
        <v>17</v>
      </c>
      <c r="D463" s="92">
        <v>21198</v>
      </c>
      <c r="E463" s="93">
        <v>5273</v>
      </c>
      <c r="F463" s="93">
        <v>5273</v>
      </c>
      <c r="G463" s="92">
        <v>5274</v>
      </c>
      <c r="H463" s="117">
        <v>5378</v>
      </c>
      <c r="I463" s="75">
        <v>21198</v>
      </c>
      <c r="J463" s="74">
        <v>5273</v>
      </c>
      <c r="K463" s="74">
        <v>5273</v>
      </c>
      <c r="L463" s="74">
        <v>5274</v>
      </c>
      <c r="M463" s="74">
        <v>5378</v>
      </c>
    </row>
    <row r="464" spans="1:9" ht="15.75" customHeight="1">
      <c r="A464" s="87"/>
      <c r="B464" s="116" t="s">
        <v>146</v>
      </c>
      <c r="C464" s="91" t="s">
        <v>147</v>
      </c>
      <c r="D464" s="92">
        <v>21198</v>
      </c>
      <c r="E464" s="93">
        <v>5273</v>
      </c>
      <c r="F464" s="93">
        <v>5273</v>
      </c>
      <c r="G464" s="92">
        <v>5274</v>
      </c>
      <c r="H464" s="117">
        <v>5378</v>
      </c>
      <c r="I464" s="75"/>
    </row>
    <row r="465" spans="1:13" ht="15" customHeight="1">
      <c r="A465" s="87"/>
      <c r="B465" s="116" t="s">
        <v>150</v>
      </c>
      <c r="C465" s="91" t="s">
        <v>151</v>
      </c>
      <c r="D465" s="92">
        <v>924</v>
      </c>
      <c r="E465" s="93">
        <v>3000</v>
      </c>
      <c r="F465" s="93">
        <v>3000</v>
      </c>
      <c r="G465" s="92">
        <v>3000</v>
      </c>
      <c r="H465" s="117">
        <v>-8076</v>
      </c>
      <c r="I465" s="75">
        <v>924</v>
      </c>
      <c r="J465" s="74">
        <v>3000</v>
      </c>
      <c r="K465" s="74">
        <v>3000</v>
      </c>
      <c r="L465" s="74">
        <v>3000</v>
      </c>
      <c r="M465" s="74">
        <v>-8076</v>
      </c>
    </row>
    <row r="466" spans="2:9" ht="15" customHeight="1">
      <c r="B466" s="116" t="s">
        <v>152</v>
      </c>
      <c r="C466" s="91" t="s">
        <v>153</v>
      </c>
      <c r="D466" s="92">
        <v>924</v>
      </c>
      <c r="E466" s="93">
        <v>3000</v>
      </c>
      <c r="F466" s="93">
        <v>3000</v>
      </c>
      <c r="G466" s="92">
        <v>3000</v>
      </c>
      <c r="H466" s="117">
        <v>-8076</v>
      </c>
      <c r="I466" s="75"/>
    </row>
    <row r="467" spans="2:13" ht="15" customHeight="1">
      <c r="B467" s="116" t="s">
        <v>154</v>
      </c>
      <c r="C467" s="91" t="s">
        <v>155</v>
      </c>
      <c r="D467" s="92">
        <v>3924</v>
      </c>
      <c r="E467" s="93">
        <v>1622</v>
      </c>
      <c r="F467" s="93">
        <v>1622</v>
      </c>
      <c r="G467" s="92">
        <v>1622</v>
      </c>
      <c r="H467" s="117">
        <v>-942</v>
      </c>
      <c r="I467" s="75">
        <v>3924</v>
      </c>
      <c r="J467" s="74">
        <v>1622</v>
      </c>
      <c r="K467" s="74">
        <v>1622</v>
      </c>
      <c r="L467" s="74">
        <v>1622</v>
      </c>
      <c r="M467" s="74">
        <v>-942</v>
      </c>
    </row>
    <row r="468" spans="2:9" ht="15" customHeight="1">
      <c r="B468" s="116" t="s">
        <v>156</v>
      </c>
      <c r="C468" s="91" t="s">
        <v>157</v>
      </c>
      <c r="D468" s="92">
        <v>2372</v>
      </c>
      <c r="E468" s="93">
        <v>993</v>
      </c>
      <c r="F468" s="93">
        <v>993</v>
      </c>
      <c r="G468" s="92">
        <v>993</v>
      </c>
      <c r="H468" s="117">
        <v>-607</v>
      </c>
      <c r="I468" s="75"/>
    </row>
    <row r="469" spans="2:9" ht="15" customHeight="1">
      <c r="B469" s="116" t="s">
        <v>158</v>
      </c>
      <c r="C469" s="91" t="s">
        <v>159</v>
      </c>
      <c r="D469" s="92">
        <v>980</v>
      </c>
      <c r="E469" s="93">
        <v>397</v>
      </c>
      <c r="F469" s="93">
        <v>397</v>
      </c>
      <c r="G469" s="92">
        <v>397</v>
      </c>
      <c r="H469" s="117">
        <v>-211</v>
      </c>
      <c r="I469" s="75"/>
    </row>
    <row r="470" spans="2:9" ht="15" customHeight="1">
      <c r="B470" s="116" t="s">
        <v>160</v>
      </c>
      <c r="C470" s="91" t="s">
        <v>161</v>
      </c>
      <c r="D470" s="92">
        <v>572</v>
      </c>
      <c r="E470" s="93">
        <v>232</v>
      </c>
      <c r="F470" s="93">
        <v>232</v>
      </c>
      <c r="G470" s="92">
        <v>232</v>
      </c>
      <c r="H470" s="117">
        <v>-124</v>
      </c>
      <c r="I470" s="75"/>
    </row>
    <row r="471" spans="2:13" ht="15" customHeight="1">
      <c r="B471" s="116" t="s">
        <v>162</v>
      </c>
      <c r="C471" s="91" t="s">
        <v>163</v>
      </c>
      <c r="D471" s="92">
        <v>488482</v>
      </c>
      <c r="E471" s="93">
        <v>129700</v>
      </c>
      <c r="F471" s="93">
        <v>64650</v>
      </c>
      <c r="G471" s="92">
        <v>62650</v>
      </c>
      <c r="H471" s="117">
        <v>231482</v>
      </c>
      <c r="I471" s="75">
        <v>488482</v>
      </c>
      <c r="J471" s="74">
        <v>129700</v>
      </c>
      <c r="K471" s="74">
        <v>64650</v>
      </c>
      <c r="L471" s="74">
        <v>62650</v>
      </c>
      <c r="M471" s="74">
        <v>231482</v>
      </c>
    </row>
    <row r="472" spans="2:9" ht="15" customHeight="1">
      <c r="B472" s="116" t="s">
        <v>164</v>
      </c>
      <c r="C472" s="91" t="s">
        <v>165</v>
      </c>
      <c r="D472" s="92">
        <v>200</v>
      </c>
      <c r="E472" s="93">
        <v>0</v>
      </c>
      <c r="F472" s="93">
        <v>0</v>
      </c>
      <c r="G472" s="92">
        <v>0</v>
      </c>
      <c r="H472" s="117">
        <v>200</v>
      </c>
      <c r="I472" s="75"/>
    </row>
    <row r="473" spans="2:9" ht="15" customHeight="1">
      <c r="B473" s="116" t="s">
        <v>181</v>
      </c>
      <c r="C473" s="91" t="s">
        <v>182</v>
      </c>
      <c r="D473" s="92">
        <v>369</v>
      </c>
      <c r="E473" s="93">
        <v>150</v>
      </c>
      <c r="F473" s="93">
        <v>150</v>
      </c>
      <c r="G473" s="92">
        <v>150</v>
      </c>
      <c r="H473" s="117">
        <v>-81</v>
      </c>
      <c r="I473" s="75"/>
    </row>
    <row r="474" spans="2:9" ht="15" customHeight="1">
      <c r="B474" s="116" t="s">
        <v>166</v>
      </c>
      <c r="C474" s="91" t="s">
        <v>167</v>
      </c>
      <c r="D474" s="92">
        <v>118566</v>
      </c>
      <c r="E474" s="93">
        <v>22500</v>
      </c>
      <c r="F474" s="93">
        <v>22500</v>
      </c>
      <c r="G474" s="92">
        <v>22500</v>
      </c>
      <c r="H474" s="117">
        <v>51066</v>
      </c>
      <c r="I474" s="75"/>
    </row>
    <row r="475" spans="2:9" ht="15" customHeight="1">
      <c r="B475" s="116" t="s">
        <v>168</v>
      </c>
      <c r="C475" s="91" t="s">
        <v>169</v>
      </c>
      <c r="D475" s="92">
        <v>224</v>
      </c>
      <c r="E475" s="93">
        <v>1000</v>
      </c>
      <c r="F475" s="93">
        <v>1000</v>
      </c>
      <c r="G475" s="92">
        <v>1000</v>
      </c>
      <c r="H475" s="117">
        <v>-2776</v>
      </c>
      <c r="I475" s="75"/>
    </row>
    <row r="476" spans="2:9" ht="15" customHeight="1">
      <c r="B476" s="116" t="s">
        <v>170</v>
      </c>
      <c r="C476" s="91" t="s">
        <v>171</v>
      </c>
      <c r="D476" s="92">
        <v>311654</v>
      </c>
      <c r="E476" s="93">
        <v>100000</v>
      </c>
      <c r="F476" s="93">
        <v>35000</v>
      </c>
      <c r="G476" s="92">
        <v>35000</v>
      </c>
      <c r="H476" s="117">
        <v>141654</v>
      </c>
      <c r="I476" s="75"/>
    </row>
    <row r="477" spans="2:9" ht="15" customHeight="1">
      <c r="B477" s="116" t="s">
        <v>185</v>
      </c>
      <c r="C477" s="91" t="s">
        <v>186</v>
      </c>
      <c r="D477" s="92">
        <v>56900</v>
      </c>
      <c r="E477" s="93">
        <v>6000</v>
      </c>
      <c r="F477" s="93">
        <v>6000</v>
      </c>
      <c r="G477" s="92">
        <v>4000</v>
      </c>
      <c r="H477" s="117">
        <v>40900</v>
      </c>
      <c r="I477" s="75"/>
    </row>
    <row r="478" spans="2:9" ht="15" customHeight="1">
      <c r="B478" s="116" t="s">
        <v>189</v>
      </c>
      <c r="C478" s="91" t="s">
        <v>190</v>
      </c>
      <c r="D478" s="92">
        <v>569</v>
      </c>
      <c r="E478" s="93">
        <v>50</v>
      </c>
      <c r="F478" s="93">
        <v>0</v>
      </c>
      <c r="G478" s="92">
        <v>0</v>
      </c>
      <c r="H478" s="117">
        <v>519</v>
      </c>
      <c r="I478" s="75"/>
    </row>
    <row r="479" spans="2:13" ht="15" customHeight="1">
      <c r="B479" s="116" t="s">
        <v>197</v>
      </c>
      <c r="C479" s="91" t="s">
        <v>198</v>
      </c>
      <c r="D479" s="92">
        <v>28584</v>
      </c>
      <c r="E479" s="93">
        <v>5300</v>
      </c>
      <c r="F479" s="93">
        <v>5300</v>
      </c>
      <c r="G479" s="92">
        <v>5300</v>
      </c>
      <c r="H479" s="117">
        <v>12684</v>
      </c>
      <c r="I479" s="75">
        <v>28584</v>
      </c>
      <c r="J479" s="74">
        <v>5300</v>
      </c>
      <c r="K479" s="74">
        <v>5300</v>
      </c>
      <c r="L479" s="74">
        <v>5300</v>
      </c>
      <c r="M479" s="74">
        <v>12684</v>
      </c>
    </row>
    <row r="480" spans="2:9" ht="15" customHeight="1">
      <c r="B480" s="116" t="s">
        <v>199</v>
      </c>
      <c r="C480" s="91" t="s">
        <v>200</v>
      </c>
      <c r="D480" s="92">
        <v>2772</v>
      </c>
      <c r="E480" s="93">
        <v>300</v>
      </c>
      <c r="F480" s="93">
        <v>300</v>
      </c>
      <c r="G480" s="92">
        <v>300</v>
      </c>
      <c r="H480" s="117">
        <v>1872</v>
      </c>
      <c r="I480" s="75"/>
    </row>
    <row r="481" spans="2:9" ht="15" customHeight="1">
      <c r="B481" s="116" t="s">
        <v>201</v>
      </c>
      <c r="C481" s="91" t="s">
        <v>202</v>
      </c>
      <c r="D481" s="92">
        <v>25812</v>
      </c>
      <c r="E481" s="93">
        <v>5000</v>
      </c>
      <c r="F481" s="93">
        <v>5000</v>
      </c>
      <c r="G481" s="92">
        <v>5000</v>
      </c>
      <c r="H481" s="117">
        <v>10812</v>
      </c>
      <c r="I481" s="75"/>
    </row>
    <row r="482" spans="2:9" ht="15.75" customHeight="1">
      <c r="B482" s="118" t="s">
        <v>174</v>
      </c>
      <c r="C482" s="95"/>
      <c r="D482" s="92">
        <f>SUM(I463:I481)</f>
        <v>543112</v>
      </c>
      <c r="E482" s="92">
        <f>SUM(J463:J481)</f>
        <v>144895</v>
      </c>
      <c r="F482" s="92">
        <f>SUM(K463:K481)</f>
        <v>79845</v>
      </c>
      <c r="G482" s="92">
        <f>SUM(L463:L481)</f>
        <v>77846</v>
      </c>
      <c r="H482" s="117">
        <f>SUM(M463:M481)</f>
        <v>240526</v>
      </c>
      <c r="I482" s="75"/>
    </row>
    <row r="483" spans="2:8" ht="15" customHeight="1">
      <c r="B483" s="119"/>
      <c r="C483" s="96"/>
      <c r="D483" s="97"/>
      <c r="E483" s="97"/>
      <c r="F483" s="97"/>
      <c r="G483" s="97"/>
      <c r="H483" s="120"/>
    </row>
    <row r="484" spans="1:13" ht="15" customHeight="1">
      <c r="A484" s="87"/>
      <c r="B484" s="116" t="s">
        <v>238</v>
      </c>
      <c r="C484" s="91" t="s">
        <v>239</v>
      </c>
      <c r="D484" s="92">
        <v>2160474</v>
      </c>
      <c r="E484" s="93">
        <v>0</v>
      </c>
      <c r="F484" s="93">
        <v>627221</v>
      </c>
      <c r="G484" s="92">
        <v>785329</v>
      </c>
      <c r="H484" s="117">
        <v>747924</v>
      </c>
      <c r="I484" s="75">
        <v>2160474</v>
      </c>
      <c r="J484" s="74">
        <v>0</v>
      </c>
      <c r="K484" s="74">
        <v>627221</v>
      </c>
      <c r="L484" s="74">
        <v>785329</v>
      </c>
      <c r="M484" s="74">
        <v>747924</v>
      </c>
    </row>
    <row r="485" spans="1:13" ht="15.75" customHeight="1">
      <c r="A485" s="87"/>
      <c r="B485" s="116" t="s">
        <v>211</v>
      </c>
      <c r="C485" s="91" t="s">
        <v>212</v>
      </c>
      <c r="D485" s="92">
        <v>0</v>
      </c>
      <c r="E485" s="93">
        <v>0</v>
      </c>
      <c r="F485" s="93">
        <v>0</v>
      </c>
      <c r="G485" s="92">
        <v>1835</v>
      </c>
      <c r="H485" s="117">
        <v>-1835</v>
      </c>
      <c r="I485" s="75">
        <v>0</v>
      </c>
      <c r="J485" s="74">
        <v>0</v>
      </c>
      <c r="K485" s="74">
        <v>0</v>
      </c>
      <c r="L485" s="74">
        <v>1835</v>
      </c>
      <c r="M485" s="74">
        <v>-1835</v>
      </c>
    </row>
    <row r="486" spans="1:9" ht="15" customHeight="1">
      <c r="A486" s="87"/>
      <c r="B486" s="116" t="s">
        <v>215</v>
      </c>
      <c r="C486" s="91" t="s">
        <v>216</v>
      </c>
      <c r="D486" s="92">
        <v>0</v>
      </c>
      <c r="E486" s="93">
        <v>0</v>
      </c>
      <c r="F486" s="93">
        <v>0</v>
      </c>
      <c r="G486" s="92">
        <v>1835</v>
      </c>
      <c r="H486" s="117">
        <v>-1835</v>
      </c>
      <c r="I486" s="75"/>
    </row>
    <row r="487" spans="2:9" ht="15.75" customHeight="1">
      <c r="B487" s="118" t="s">
        <v>221</v>
      </c>
      <c r="C487" s="95"/>
      <c r="D487" s="92">
        <f>SUM(I484:I486)</f>
        <v>2160474</v>
      </c>
      <c r="E487" s="92">
        <f>SUM(J484:J486)</f>
        <v>0</v>
      </c>
      <c r="F487" s="92">
        <f>SUM(K484:K486)</f>
        <v>627221</v>
      </c>
      <c r="G487" s="92">
        <f>SUM(L484:L486)</f>
        <v>787164</v>
      </c>
      <c r="H487" s="117">
        <f>SUM(M484:M486)</f>
        <v>746089</v>
      </c>
      <c r="I487" s="75"/>
    </row>
    <row r="488" spans="2:8" ht="15" customHeight="1">
      <c r="B488" s="119"/>
      <c r="C488" s="96"/>
      <c r="D488" s="97"/>
      <c r="E488" s="97"/>
      <c r="F488" s="97"/>
      <c r="G488" s="97"/>
      <c r="H488" s="120"/>
    </row>
    <row r="489" spans="1:9" ht="15.75" customHeight="1" thickBot="1">
      <c r="A489" s="98"/>
      <c r="B489" s="121" t="s">
        <v>306</v>
      </c>
      <c r="C489" s="99"/>
      <c r="D489" s="92">
        <f>SUM(D482,D487)</f>
        <v>2703586</v>
      </c>
      <c r="E489" s="92">
        <f>SUM(E482,E487)</f>
        <v>144895</v>
      </c>
      <c r="F489" s="92">
        <f>SUM(F482,F487)</f>
        <v>707066</v>
      </c>
      <c r="G489" s="92">
        <f>SUM(G482,G487)</f>
        <v>865010</v>
      </c>
      <c r="H489" s="117">
        <f>SUM(H482,H487)</f>
        <v>986615</v>
      </c>
      <c r="I489" s="75"/>
    </row>
    <row r="490" spans="1:9" ht="15.75" customHeight="1">
      <c r="A490" s="75"/>
      <c r="B490" s="119"/>
      <c r="C490" s="100"/>
      <c r="D490" s="97"/>
      <c r="E490" s="97"/>
      <c r="F490" s="97"/>
      <c r="G490" s="97"/>
      <c r="H490" s="120"/>
      <c r="I490" s="75"/>
    </row>
    <row r="491" spans="1:9" ht="15.75" customHeight="1">
      <c r="A491" s="75"/>
      <c r="B491" s="121" t="s">
        <v>307</v>
      </c>
      <c r="C491" s="99"/>
      <c r="D491" s="92">
        <f>SUM(D445,D454,D460,D489)</f>
        <v>4966361</v>
      </c>
      <c r="E491" s="92">
        <f>SUM(E445,E454,E460,E489)</f>
        <v>576235</v>
      </c>
      <c r="F491" s="92">
        <f>SUM(F445,F454,F460,F489)</f>
        <v>1114851</v>
      </c>
      <c r="G491" s="92">
        <f>SUM(G445,G454,G460,G489)</f>
        <v>1302311</v>
      </c>
      <c r="H491" s="117">
        <f>SUM(H445,H454,H460,H489)</f>
        <v>1972964</v>
      </c>
      <c r="I491" s="75"/>
    </row>
    <row r="492" spans="1:9" ht="15.75" customHeight="1">
      <c r="A492" s="75"/>
      <c r="B492" s="119"/>
      <c r="C492" s="100"/>
      <c r="D492" s="97"/>
      <c r="E492" s="97"/>
      <c r="F492" s="97"/>
      <c r="G492" s="97"/>
      <c r="H492" s="120"/>
      <c r="I492" s="75"/>
    </row>
    <row r="493" spans="1:9" ht="15.75" customHeight="1">
      <c r="A493" s="87"/>
      <c r="B493" s="112" t="s">
        <v>308</v>
      </c>
      <c r="C493" s="89"/>
      <c r="D493" s="89"/>
      <c r="E493" s="89"/>
      <c r="F493" s="89"/>
      <c r="G493" s="89"/>
      <c r="H493" s="113"/>
      <c r="I493" s="75"/>
    </row>
    <row r="494" spans="1:9" ht="15.75" customHeight="1">
      <c r="A494" s="87"/>
      <c r="B494" s="114" t="s">
        <v>309</v>
      </c>
      <c r="C494" s="90"/>
      <c r="D494" s="90"/>
      <c r="E494" s="90"/>
      <c r="F494" s="90"/>
      <c r="G494" s="90"/>
      <c r="H494" s="115"/>
      <c r="I494" s="75"/>
    </row>
    <row r="495" spans="1:13" ht="15" customHeight="1">
      <c r="A495" s="87"/>
      <c r="B495" s="116" t="s">
        <v>162</v>
      </c>
      <c r="C495" s="91" t="s">
        <v>163</v>
      </c>
      <c r="D495" s="92">
        <v>5000</v>
      </c>
      <c r="E495" s="93">
        <v>2500</v>
      </c>
      <c r="F495" s="93">
        <v>2500</v>
      </c>
      <c r="G495" s="92">
        <v>0</v>
      </c>
      <c r="H495" s="117">
        <v>0</v>
      </c>
      <c r="I495" s="75">
        <v>5000</v>
      </c>
      <c r="J495" s="74">
        <v>2500</v>
      </c>
      <c r="K495" s="74">
        <v>2500</v>
      </c>
      <c r="L495" s="74">
        <v>0</v>
      </c>
      <c r="M495" s="74">
        <v>0</v>
      </c>
    </row>
    <row r="496" spans="1:9" ht="15.75" customHeight="1">
      <c r="A496" s="87"/>
      <c r="B496" s="116" t="s">
        <v>166</v>
      </c>
      <c r="C496" s="91" t="s">
        <v>167</v>
      </c>
      <c r="D496" s="92">
        <v>5000</v>
      </c>
      <c r="E496" s="93">
        <v>2500</v>
      </c>
      <c r="F496" s="93">
        <v>2500</v>
      </c>
      <c r="G496" s="92">
        <v>0</v>
      </c>
      <c r="H496" s="117">
        <v>0</v>
      </c>
      <c r="I496" s="75"/>
    </row>
    <row r="497" spans="1:9" ht="15.75" customHeight="1">
      <c r="A497" s="87"/>
      <c r="B497" s="118" t="s">
        <v>174</v>
      </c>
      <c r="C497" s="95"/>
      <c r="D497" s="92">
        <f>SUM(I495:I496)</f>
        <v>5000</v>
      </c>
      <c r="E497" s="92">
        <f>SUM(J495:J496)</f>
        <v>2500</v>
      </c>
      <c r="F497" s="92">
        <f>SUM(K495:K496)</f>
        <v>2500</v>
      </c>
      <c r="G497" s="92">
        <f>SUM(L495:L496)</f>
        <v>0</v>
      </c>
      <c r="H497" s="117">
        <f>SUM(M495:M496)</f>
        <v>0</v>
      </c>
      <c r="I497" s="75"/>
    </row>
    <row r="498" spans="2:8" ht="15" customHeight="1">
      <c r="B498" s="119"/>
      <c r="C498" s="96"/>
      <c r="D498" s="97"/>
      <c r="E498" s="97"/>
      <c r="F498" s="97"/>
      <c r="G498" s="97"/>
      <c r="H498" s="120"/>
    </row>
    <row r="499" spans="1:9" ht="15.75" customHeight="1" thickBot="1">
      <c r="A499" s="98"/>
      <c r="B499" s="121" t="s">
        <v>310</v>
      </c>
      <c r="C499" s="99"/>
      <c r="D499" s="92">
        <f>SUM(D497)</f>
        <v>5000</v>
      </c>
      <c r="E499" s="92">
        <f>SUM(E497)</f>
        <v>2500</v>
      </c>
      <c r="F499" s="92">
        <f>SUM(F497)</f>
        <v>2500</v>
      </c>
      <c r="G499" s="92">
        <f>SUM(G497)</f>
        <v>0</v>
      </c>
      <c r="H499" s="117">
        <f>SUM(H497)</f>
        <v>0</v>
      </c>
      <c r="I499" s="75"/>
    </row>
    <row r="500" spans="1:9" ht="15.75" customHeight="1">
      <c r="A500" s="75"/>
      <c r="B500" s="119"/>
      <c r="C500" s="100"/>
      <c r="D500" s="97"/>
      <c r="E500" s="97"/>
      <c r="F500" s="97"/>
      <c r="G500" s="97"/>
      <c r="H500" s="120"/>
      <c r="I500" s="75"/>
    </row>
    <row r="501" spans="1:9" ht="15.75" customHeight="1">
      <c r="A501" s="87"/>
      <c r="B501" s="114" t="s">
        <v>311</v>
      </c>
      <c r="C501" s="90"/>
      <c r="D501" s="90"/>
      <c r="E501" s="90"/>
      <c r="F501" s="90"/>
      <c r="G501" s="90"/>
      <c r="H501" s="115"/>
      <c r="I501" s="75"/>
    </row>
    <row r="502" spans="1:13" ht="15" customHeight="1">
      <c r="A502" s="87"/>
      <c r="B502" s="116" t="s">
        <v>145</v>
      </c>
      <c r="C502" s="91" t="s">
        <v>17</v>
      </c>
      <c r="D502" s="92">
        <v>115982</v>
      </c>
      <c r="E502" s="93">
        <v>27513</v>
      </c>
      <c r="F502" s="93">
        <v>27513</v>
      </c>
      <c r="G502" s="92">
        <v>27513</v>
      </c>
      <c r="H502" s="117">
        <v>33443</v>
      </c>
      <c r="I502" s="75">
        <v>115982</v>
      </c>
      <c r="J502" s="74">
        <v>27513</v>
      </c>
      <c r="K502" s="74">
        <v>27513</v>
      </c>
      <c r="L502" s="74">
        <v>27513</v>
      </c>
      <c r="M502" s="74">
        <v>33443</v>
      </c>
    </row>
    <row r="503" spans="1:9" ht="15.75" customHeight="1">
      <c r="A503" s="87"/>
      <c r="B503" s="116" t="s">
        <v>146</v>
      </c>
      <c r="C503" s="91" t="s">
        <v>147</v>
      </c>
      <c r="D503" s="92">
        <v>115982</v>
      </c>
      <c r="E503" s="93">
        <v>27513</v>
      </c>
      <c r="F503" s="93">
        <v>27513</v>
      </c>
      <c r="G503" s="92">
        <v>27513</v>
      </c>
      <c r="H503" s="117">
        <v>33443</v>
      </c>
      <c r="I503" s="75"/>
    </row>
    <row r="504" spans="1:13" ht="15" customHeight="1">
      <c r="A504" s="87"/>
      <c r="B504" s="116" t="s">
        <v>150</v>
      </c>
      <c r="C504" s="91" t="s">
        <v>151</v>
      </c>
      <c r="D504" s="92">
        <v>0</v>
      </c>
      <c r="E504" s="93">
        <v>250</v>
      </c>
      <c r="F504" s="93">
        <v>250</v>
      </c>
      <c r="G504" s="92">
        <v>250</v>
      </c>
      <c r="H504" s="117">
        <v>-750</v>
      </c>
      <c r="I504" s="75">
        <v>0</v>
      </c>
      <c r="J504" s="74">
        <v>250</v>
      </c>
      <c r="K504" s="74">
        <v>250</v>
      </c>
      <c r="L504" s="74">
        <v>250</v>
      </c>
      <c r="M504" s="74">
        <v>-750</v>
      </c>
    </row>
    <row r="505" spans="2:9" ht="15" customHeight="1">
      <c r="B505" s="116" t="s">
        <v>152</v>
      </c>
      <c r="C505" s="91" t="s">
        <v>153</v>
      </c>
      <c r="D505" s="92">
        <v>0</v>
      </c>
      <c r="E505" s="93">
        <v>250</v>
      </c>
      <c r="F505" s="93">
        <v>250</v>
      </c>
      <c r="G505" s="92">
        <v>250</v>
      </c>
      <c r="H505" s="117">
        <v>-750</v>
      </c>
      <c r="I505" s="75"/>
    </row>
    <row r="506" spans="2:13" ht="15" customHeight="1">
      <c r="B506" s="116" t="s">
        <v>154</v>
      </c>
      <c r="C506" s="91" t="s">
        <v>155</v>
      </c>
      <c r="D506" s="92">
        <v>21470</v>
      </c>
      <c r="E506" s="93">
        <v>6279</v>
      </c>
      <c r="F506" s="93">
        <v>6279</v>
      </c>
      <c r="G506" s="92">
        <v>6282</v>
      </c>
      <c r="H506" s="117">
        <v>2630</v>
      </c>
      <c r="I506" s="75">
        <v>21470</v>
      </c>
      <c r="J506" s="74">
        <v>6279</v>
      </c>
      <c r="K506" s="74">
        <v>6279</v>
      </c>
      <c r="L506" s="74">
        <v>6282</v>
      </c>
      <c r="M506" s="74">
        <v>2630</v>
      </c>
    </row>
    <row r="507" spans="2:9" ht="15" customHeight="1">
      <c r="B507" s="116" t="s">
        <v>156</v>
      </c>
      <c r="C507" s="91" t="s">
        <v>157</v>
      </c>
      <c r="D507" s="92">
        <v>13464</v>
      </c>
      <c r="E507" s="93">
        <v>4170</v>
      </c>
      <c r="F507" s="93">
        <v>4170</v>
      </c>
      <c r="G507" s="92">
        <v>4171</v>
      </c>
      <c r="H507" s="117">
        <v>953</v>
      </c>
      <c r="I507" s="75"/>
    </row>
    <row r="508" spans="2:9" ht="15" customHeight="1">
      <c r="B508" s="116" t="s">
        <v>158</v>
      </c>
      <c r="C508" s="91" t="s">
        <v>159</v>
      </c>
      <c r="D508" s="92">
        <v>5382</v>
      </c>
      <c r="E508" s="93">
        <v>1332</v>
      </c>
      <c r="F508" s="93">
        <v>1332</v>
      </c>
      <c r="G508" s="92">
        <v>1333</v>
      </c>
      <c r="H508" s="117">
        <v>1385</v>
      </c>
      <c r="I508" s="75"/>
    </row>
    <row r="509" spans="2:9" ht="15" customHeight="1">
      <c r="B509" s="116" t="s">
        <v>160</v>
      </c>
      <c r="C509" s="91" t="s">
        <v>161</v>
      </c>
      <c r="D509" s="92">
        <v>2624</v>
      </c>
      <c r="E509" s="93">
        <v>777</v>
      </c>
      <c r="F509" s="93">
        <v>777</v>
      </c>
      <c r="G509" s="92">
        <v>778</v>
      </c>
      <c r="H509" s="117">
        <v>292</v>
      </c>
      <c r="I509" s="75"/>
    </row>
    <row r="510" spans="2:13" ht="15" customHeight="1">
      <c r="B510" s="116" t="s">
        <v>162</v>
      </c>
      <c r="C510" s="91" t="s">
        <v>163</v>
      </c>
      <c r="D510" s="92">
        <v>339525</v>
      </c>
      <c r="E510" s="93">
        <v>75731</v>
      </c>
      <c r="F510" s="93">
        <v>56569</v>
      </c>
      <c r="G510" s="92">
        <v>56569</v>
      </c>
      <c r="H510" s="117">
        <v>150656</v>
      </c>
      <c r="I510" s="75">
        <v>339525</v>
      </c>
      <c r="J510" s="74">
        <v>75731</v>
      </c>
      <c r="K510" s="74">
        <v>56569</v>
      </c>
      <c r="L510" s="74">
        <v>56569</v>
      </c>
      <c r="M510" s="74">
        <v>150656</v>
      </c>
    </row>
    <row r="511" spans="2:9" ht="15" customHeight="1">
      <c r="B511" s="116" t="s">
        <v>164</v>
      </c>
      <c r="C511" s="91" t="s">
        <v>165</v>
      </c>
      <c r="D511" s="92">
        <v>465</v>
      </c>
      <c r="E511" s="93">
        <v>0</v>
      </c>
      <c r="F511" s="93">
        <v>0</v>
      </c>
      <c r="G511" s="92">
        <v>0</v>
      </c>
      <c r="H511" s="117">
        <v>465</v>
      </c>
      <c r="I511" s="75"/>
    </row>
    <row r="512" spans="2:9" ht="15" customHeight="1">
      <c r="B512" s="116" t="s">
        <v>181</v>
      </c>
      <c r="C512" s="91" t="s">
        <v>182</v>
      </c>
      <c r="D512" s="92">
        <v>2004</v>
      </c>
      <c r="E512" s="93">
        <v>2200</v>
      </c>
      <c r="F512" s="93">
        <v>0</v>
      </c>
      <c r="G512" s="92">
        <v>0</v>
      </c>
      <c r="H512" s="117">
        <v>-196</v>
      </c>
      <c r="I512" s="75"/>
    </row>
    <row r="513" spans="2:9" ht="15" customHeight="1">
      <c r="B513" s="116" t="s">
        <v>166</v>
      </c>
      <c r="C513" s="91" t="s">
        <v>167</v>
      </c>
      <c r="D513" s="92">
        <v>93622</v>
      </c>
      <c r="E513" s="93">
        <v>1250</v>
      </c>
      <c r="F513" s="93">
        <v>1250</v>
      </c>
      <c r="G513" s="92">
        <v>1250</v>
      </c>
      <c r="H513" s="117">
        <v>89872</v>
      </c>
      <c r="I513" s="75"/>
    </row>
    <row r="514" spans="2:9" ht="15" customHeight="1">
      <c r="B514" s="116" t="s">
        <v>168</v>
      </c>
      <c r="C514" s="91" t="s">
        <v>169</v>
      </c>
      <c r="D514" s="92">
        <v>4141</v>
      </c>
      <c r="E514" s="93">
        <v>8750</v>
      </c>
      <c r="F514" s="93">
        <v>7750</v>
      </c>
      <c r="G514" s="92">
        <v>7750</v>
      </c>
      <c r="H514" s="117">
        <v>-20109</v>
      </c>
      <c r="I514" s="75"/>
    </row>
    <row r="515" spans="2:9" ht="15" customHeight="1">
      <c r="B515" s="116" t="s">
        <v>170</v>
      </c>
      <c r="C515" s="91" t="s">
        <v>171</v>
      </c>
      <c r="D515" s="92">
        <v>218986</v>
      </c>
      <c r="E515" s="93">
        <v>60706</v>
      </c>
      <c r="F515" s="93">
        <v>46544</v>
      </c>
      <c r="G515" s="92">
        <v>46544</v>
      </c>
      <c r="H515" s="117">
        <v>65192</v>
      </c>
      <c r="I515" s="75"/>
    </row>
    <row r="516" spans="2:9" ht="15" customHeight="1">
      <c r="B516" s="116" t="s">
        <v>185</v>
      </c>
      <c r="C516" s="91" t="s">
        <v>186</v>
      </c>
      <c r="D516" s="92">
        <v>12522</v>
      </c>
      <c r="E516" s="93">
        <v>2000</v>
      </c>
      <c r="F516" s="93">
        <v>1000</v>
      </c>
      <c r="G516" s="92">
        <v>1000</v>
      </c>
      <c r="H516" s="117">
        <v>8522</v>
      </c>
      <c r="I516" s="75"/>
    </row>
    <row r="517" spans="2:9" ht="15" customHeight="1">
      <c r="B517" s="116" t="s">
        <v>172</v>
      </c>
      <c r="C517" s="91" t="s">
        <v>173</v>
      </c>
      <c r="D517" s="92">
        <v>0</v>
      </c>
      <c r="E517" s="93">
        <v>25</v>
      </c>
      <c r="F517" s="93">
        <v>25</v>
      </c>
      <c r="G517" s="92">
        <v>25</v>
      </c>
      <c r="H517" s="117">
        <v>-75</v>
      </c>
      <c r="I517" s="75"/>
    </row>
    <row r="518" spans="2:9" ht="15" customHeight="1">
      <c r="B518" s="116" t="s">
        <v>189</v>
      </c>
      <c r="C518" s="91" t="s">
        <v>190</v>
      </c>
      <c r="D518" s="92">
        <v>1785</v>
      </c>
      <c r="E518" s="93">
        <v>800</v>
      </c>
      <c r="F518" s="93">
        <v>0</v>
      </c>
      <c r="G518" s="92">
        <v>0</v>
      </c>
      <c r="H518" s="117">
        <v>985</v>
      </c>
      <c r="I518" s="75"/>
    </row>
    <row r="519" spans="2:9" ht="15" customHeight="1">
      <c r="B519" s="116" t="s">
        <v>193</v>
      </c>
      <c r="C519" s="91" t="s">
        <v>194</v>
      </c>
      <c r="D519" s="92">
        <v>6000</v>
      </c>
      <c r="E519" s="93">
        <v>0</v>
      </c>
      <c r="F519" s="93">
        <v>0</v>
      </c>
      <c r="G519" s="92">
        <v>0</v>
      </c>
      <c r="H519" s="117">
        <v>6000</v>
      </c>
      <c r="I519" s="75"/>
    </row>
    <row r="520" spans="2:13" ht="15" customHeight="1">
      <c r="B520" s="116" t="s">
        <v>197</v>
      </c>
      <c r="C520" s="91" t="s">
        <v>198</v>
      </c>
      <c r="D520" s="92">
        <v>100</v>
      </c>
      <c r="E520" s="93">
        <v>75</v>
      </c>
      <c r="F520" s="93">
        <v>75</v>
      </c>
      <c r="G520" s="92">
        <v>75</v>
      </c>
      <c r="H520" s="117">
        <v>-125</v>
      </c>
      <c r="I520" s="75">
        <v>100</v>
      </c>
      <c r="J520" s="74">
        <v>75</v>
      </c>
      <c r="K520" s="74">
        <v>75</v>
      </c>
      <c r="L520" s="74">
        <v>75</v>
      </c>
      <c r="M520" s="74">
        <v>-125</v>
      </c>
    </row>
    <row r="521" spans="2:9" ht="15" customHeight="1">
      <c r="B521" s="116" t="s">
        <v>199</v>
      </c>
      <c r="C521" s="91" t="s">
        <v>200</v>
      </c>
      <c r="D521" s="92">
        <v>0</v>
      </c>
      <c r="E521" s="93">
        <v>75</v>
      </c>
      <c r="F521" s="93">
        <v>75</v>
      </c>
      <c r="G521" s="92">
        <v>75</v>
      </c>
      <c r="H521" s="117">
        <v>-225</v>
      </c>
      <c r="I521" s="75"/>
    </row>
    <row r="522" spans="2:9" ht="15" customHeight="1">
      <c r="B522" s="116" t="s">
        <v>201</v>
      </c>
      <c r="C522" s="91" t="s">
        <v>202</v>
      </c>
      <c r="D522" s="92">
        <v>100</v>
      </c>
      <c r="E522" s="93">
        <v>0</v>
      </c>
      <c r="F522" s="93">
        <v>0</v>
      </c>
      <c r="G522" s="92">
        <v>0</v>
      </c>
      <c r="H522" s="117">
        <v>100</v>
      </c>
      <c r="I522" s="75"/>
    </row>
    <row r="523" spans="2:9" ht="15.75" customHeight="1">
      <c r="B523" s="118" t="s">
        <v>174</v>
      </c>
      <c r="C523" s="95"/>
      <c r="D523" s="92">
        <f>SUM(I502:I522)</f>
        <v>477077</v>
      </c>
      <c r="E523" s="92">
        <f>SUM(J502:J522)</f>
        <v>109848</v>
      </c>
      <c r="F523" s="92">
        <f>SUM(K502:K522)</f>
        <v>90686</v>
      </c>
      <c r="G523" s="92">
        <f>SUM(L502:L522)</f>
        <v>90689</v>
      </c>
      <c r="H523" s="117">
        <f>SUM(M502:M522)</f>
        <v>185854</v>
      </c>
      <c r="I523" s="75"/>
    </row>
    <row r="524" spans="2:8" ht="15" customHeight="1">
      <c r="B524" s="119"/>
      <c r="C524" s="96"/>
      <c r="D524" s="97"/>
      <c r="E524" s="97"/>
      <c r="F524" s="97"/>
      <c r="G524" s="97"/>
      <c r="H524" s="120"/>
    </row>
    <row r="525" spans="1:13" ht="15" customHeight="1">
      <c r="A525" s="87"/>
      <c r="B525" s="116" t="s">
        <v>211</v>
      </c>
      <c r="C525" s="91" t="s">
        <v>212</v>
      </c>
      <c r="D525" s="92">
        <v>13000</v>
      </c>
      <c r="E525" s="93">
        <v>0</v>
      </c>
      <c r="F525" s="93">
        <v>0</v>
      </c>
      <c r="G525" s="92">
        <v>0</v>
      </c>
      <c r="H525" s="117">
        <v>13000</v>
      </c>
      <c r="I525" s="75">
        <v>13000</v>
      </c>
      <c r="J525" s="74">
        <v>0</v>
      </c>
      <c r="K525" s="74">
        <v>0</v>
      </c>
      <c r="L525" s="74">
        <v>0</v>
      </c>
      <c r="M525" s="74">
        <v>13000</v>
      </c>
    </row>
    <row r="526" spans="1:9" ht="15.75" customHeight="1">
      <c r="A526" s="87"/>
      <c r="B526" s="116" t="s">
        <v>215</v>
      </c>
      <c r="C526" s="91" t="s">
        <v>216</v>
      </c>
      <c r="D526" s="92">
        <v>11000</v>
      </c>
      <c r="E526" s="93">
        <v>0</v>
      </c>
      <c r="F526" s="93">
        <v>0</v>
      </c>
      <c r="G526" s="92">
        <v>0</v>
      </c>
      <c r="H526" s="117">
        <v>11000</v>
      </c>
      <c r="I526" s="75"/>
    </row>
    <row r="527" spans="1:9" ht="15" customHeight="1">
      <c r="A527" s="87"/>
      <c r="B527" s="116" t="s">
        <v>230</v>
      </c>
      <c r="C527" s="91" t="s">
        <v>231</v>
      </c>
      <c r="D527" s="92">
        <v>2000</v>
      </c>
      <c r="E527" s="93">
        <v>0</v>
      </c>
      <c r="F527" s="93">
        <v>0</v>
      </c>
      <c r="G527" s="92">
        <v>0</v>
      </c>
      <c r="H527" s="117">
        <v>2000</v>
      </c>
      <c r="I527" s="75"/>
    </row>
    <row r="528" spans="2:9" ht="15.75" customHeight="1">
      <c r="B528" s="118" t="s">
        <v>221</v>
      </c>
      <c r="C528" s="95"/>
      <c r="D528" s="92">
        <f>SUM(I525:I527)</f>
        <v>13000</v>
      </c>
      <c r="E528" s="92">
        <f>SUM(J525:J527)</f>
        <v>0</v>
      </c>
      <c r="F528" s="92">
        <f>SUM(K525:K527)</f>
        <v>0</v>
      </c>
      <c r="G528" s="92">
        <f>SUM(L525:L527)</f>
        <v>0</v>
      </c>
      <c r="H528" s="117">
        <f>SUM(M525:M527)</f>
        <v>13000</v>
      </c>
      <c r="I528" s="75"/>
    </row>
    <row r="529" spans="2:8" ht="15" customHeight="1">
      <c r="B529" s="119"/>
      <c r="C529" s="96"/>
      <c r="D529" s="97"/>
      <c r="E529" s="97"/>
      <c r="F529" s="97"/>
      <c r="G529" s="97"/>
      <c r="H529" s="120"/>
    </row>
    <row r="530" spans="1:9" ht="15.75" customHeight="1" thickBot="1">
      <c r="A530" s="98"/>
      <c r="B530" s="121" t="s">
        <v>312</v>
      </c>
      <c r="C530" s="99"/>
      <c r="D530" s="92">
        <f>SUM(D523,D528)</f>
        <v>490077</v>
      </c>
      <c r="E530" s="92">
        <f>SUM(E523,E528)</f>
        <v>109848</v>
      </c>
      <c r="F530" s="92">
        <f>SUM(F523,F528)</f>
        <v>90686</v>
      </c>
      <c r="G530" s="92">
        <f>SUM(G523,G528)</f>
        <v>90689</v>
      </c>
      <c r="H530" s="117">
        <f>SUM(H523,H528)</f>
        <v>198854</v>
      </c>
      <c r="I530" s="75"/>
    </row>
    <row r="531" spans="1:9" ht="15.75" customHeight="1">
      <c r="A531" s="75"/>
      <c r="B531" s="119"/>
      <c r="C531" s="100"/>
      <c r="D531" s="97"/>
      <c r="E531" s="97"/>
      <c r="F531" s="97"/>
      <c r="G531" s="97"/>
      <c r="H531" s="120"/>
      <c r="I531" s="75"/>
    </row>
    <row r="532" spans="1:9" ht="15.75" customHeight="1">
      <c r="A532" s="75"/>
      <c r="B532" s="121" t="s">
        <v>313</v>
      </c>
      <c r="C532" s="99"/>
      <c r="D532" s="92">
        <f>SUM(D499,D530)</f>
        <v>495077</v>
      </c>
      <c r="E532" s="92">
        <f>SUM(E499,E530)</f>
        <v>112348</v>
      </c>
      <c r="F532" s="92">
        <f>SUM(F499,F530)</f>
        <v>93186</v>
      </c>
      <c r="G532" s="92">
        <f>SUM(G499,G530)</f>
        <v>90689</v>
      </c>
      <c r="H532" s="117">
        <f>SUM(H499,H530)</f>
        <v>198854</v>
      </c>
      <c r="I532" s="75"/>
    </row>
    <row r="533" spans="1:9" ht="15.75" customHeight="1">
      <c r="A533" s="75"/>
      <c r="B533" s="119"/>
      <c r="C533" s="100"/>
      <c r="D533" s="97"/>
      <c r="E533" s="97"/>
      <c r="F533" s="97"/>
      <c r="G533" s="97"/>
      <c r="H533" s="120"/>
      <c r="I533" s="75"/>
    </row>
    <row r="534" spans="1:9" ht="15.75" customHeight="1">
      <c r="A534" s="75"/>
      <c r="B534" s="121" t="s">
        <v>314</v>
      </c>
      <c r="C534" s="99"/>
      <c r="D534" s="92">
        <f>SUM(D491,D532)</f>
        <v>5461438</v>
      </c>
      <c r="E534" s="92">
        <f>SUM(E491,E532)</f>
        <v>688583</v>
      </c>
      <c r="F534" s="92">
        <f>SUM(F491,F532)</f>
        <v>1208037</v>
      </c>
      <c r="G534" s="92">
        <f>SUM(G491,G532)</f>
        <v>1393000</v>
      </c>
      <c r="H534" s="117">
        <f>SUM(H491,H532)</f>
        <v>2171818</v>
      </c>
      <c r="I534" s="75"/>
    </row>
    <row r="535" spans="1:9" ht="15.75" customHeight="1">
      <c r="A535" s="75"/>
      <c r="B535" s="119"/>
      <c r="C535" s="100"/>
      <c r="D535" s="97"/>
      <c r="E535" s="97"/>
      <c r="F535" s="97"/>
      <c r="G535" s="97"/>
      <c r="H535" s="120"/>
      <c r="I535" s="75"/>
    </row>
    <row r="536" spans="1:9" ht="15.75" customHeight="1">
      <c r="A536" s="75"/>
      <c r="B536" s="119"/>
      <c r="C536" s="100"/>
      <c r="D536" s="97"/>
      <c r="E536" s="97"/>
      <c r="F536" s="97"/>
      <c r="G536" s="97"/>
      <c r="H536" s="120"/>
      <c r="I536" s="75"/>
    </row>
    <row r="537" spans="1:9" ht="16.5" customHeight="1">
      <c r="A537" s="75"/>
      <c r="B537" s="119"/>
      <c r="C537" s="100"/>
      <c r="D537" s="97"/>
      <c r="E537" s="97"/>
      <c r="F537" s="97"/>
      <c r="G537" s="97"/>
      <c r="H537" s="120"/>
      <c r="I537" s="75"/>
    </row>
    <row r="538" spans="1:9" ht="15.75" customHeight="1">
      <c r="A538" s="87"/>
      <c r="B538" s="110" t="s">
        <v>315</v>
      </c>
      <c r="C538" s="88"/>
      <c r="D538" s="88"/>
      <c r="E538" s="88"/>
      <c r="F538" s="88"/>
      <c r="G538" s="88"/>
      <c r="H538" s="111"/>
      <c r="I538" s="75"/>
    </row>
    <row r="539" spans="1:9" ht="15.75" customHeight="1">
      <c r="A539" s="87"/>
      <c r="B539" s="112" t="s">
        <v>316</v>
      </c>
      <c r="C539" s="89"/>
      <c r="D539" s="89"/>
      <c r="E539" s="89"/>
      <c r="F539" s="89"/>
      <c r="G539" s="89"/>
      <c r="H539" s="113"/>
      <c r="I539" s="75"/>
    </row>
    <row r="540" spans="1:9" ht="15.75" customHeight="1">
      <c r="A540" s="87"/>
      <c r="B540" s="114" t="s">
        <v>317</v>
      </c>
      <c r="C540" s="90"/>
      <c r="D540" s="90"/>
      <c r="E540" s="90"/>
      <c r="F540" s="90"/>
      <c r="G540" s="90"/>
      <c r="H540" s="115"/>
      <c r="I540" s="75"/>
    </row>
    <row r="541" spans="1:13" ht="15" customHeight="1">
      <c r="A541" s="87"/>
      <c r="B541" s="116" t="s">
        <v>145</v>
      </c>
      <c r="C541" s="91" t="s">
        <v>17</v>
      </c>
      <c r="D541" s="92">
        <v>16909</v>
      </c>
      <c r="E541" s="93">
        <v>4200</v>
      </c>
      <c r="F541" s="93">
        <v>4200</v>
      </c>
      <c r="G541" s="92">
        <v>4200</v>
      </c>
      <c r="H541" s="117">
        <v>4309</v>
      </c>
      <c r="I541" s="75">
        <v>16909</v>
      </c>
      <c r="J541" s="74">
        <v>4200</v>
      </c>
      <c r="K541" s="74">
        <v>4200</v>
      </c>
      <c r="L541" s="74">
        <v>4200</v>
      </c>
      <c r="M541" s="74">
        <v>4309</v>
      </c>
    </row>
    <row r="542" spans="1:9" ht="15.75" customHeight="1">
      <c r="A542" s="87"/>
      <c r="B542" s="116" t="s">
        <v>146</v>
      </c>
      <c r="C542" s="91" t="s">
        <v>147</v>
      </c>
      <c r="D542" s="92">
        <v>16909</v>
      </c>
      <c r="E542" s="93">
        <v>4200</v>
      </c>
      <c r="F542" s="93">
        <v>4200</v>
      </c>
      <c r="G542" s="92">
        <v>4200</v>
      </c>
      <c r="H542" s="117">
        <v>4309</v>
      </c>
      <c r="I542" s="75"/>
    </row>
    <row r="543" spans="1:13" ht="15" customHeight="1">
      <c r="A543" s="87"/>
      <c r="B543" s="116" t="s">
        <v>154</v>
      </c>
      <c r="C543" s="91" t="s">
        <v>155</v>
      </c>
      <c r="D543" s="92">
        <v>3263</v>
      </c>
      <c r="E543" s="93">
        <v>823</v>
      </c>
      <c r="F543" s="93">
        <v>824</v>
      </c>
      <c r="G543" s="92">
        <v>823</v>
      </c>
      <c r="H543" s="117">
        <v>793</v>
      </c>
      <c r="I543" s="75">
        <v>3263</v>
      </c>
      <c r="J543" s="74">
        <v>823</v>
      </c>
      <c r="K543" s="74">
        <v>824</v>
      </c>
      <c r="L543" s="74">
        <v>823</v>
      </c>
      <c r="M543" s="74">
        <v>793</v>
      </c>
    </row>
    <row r="544" spans="2:9" ht="15" customHeight="1">
      <c r="B544" s="116" t="s">
        <v>156</v>
      </c>
      <c r="C544" s="91" t="s">
        <v>157</v>
      </c>
      <c r="D544" s="92">
        <v>1968</v>
      </c>
      <c r="E544" s="93">
        <v>504</v>
      </c>
      <c r="F544" s="93">
        <v>504</v>
      </c>
      <c r="G544" s="92">
        <v>504</v>
      </c>
      <c r="H544" s="117">
        <v>456</v>
      </c>
      <c r="I544" s="75"/>
    </row>
    <row r="545" spans="2:9" ht="15" customHeight="1">
      <c r="B545" s="116" t="s">
        <v>158</v>
      </c>
      <c r="C545" s="91" t="s">
        <v>159</v>
      </c>
      <c r="D545" s="92">
        <v>821</v>
      </c>
      <c r="E545" s="93">
        <v>201</v>
      </c>
      <c r="F545" s="93">
        <v>202</v>
      </c>
      <c r="G545" s="92">
        <v>202</v>
      </c>
      <c r="H545" s="117">
        <v>216</v>
      </c>
      <c r="I545" s="75"/>
    </row>
    <row r="546" spans="2:9" ht="15" customHeight="1">
      <c r="B546" s="116" t="s">
        <v>160</v>
      </c>
      <c r="C546" s="91" t="s">
        <v>161</v>
      </c>
      <c r="D546" s="92">
        <v>474</v>
      </c>
      <c r="E546" s="93">
        <v>118</v>
      </c>
      <c r="F546" s="93">
        <v>118</v>
      </c>
      <c r="G546" s="92">
        <v>117</v>
      </c>
      <c r="H546" s="117">
        <v>121</v>
      </c>
      <c r="I546" s="75"/>
    </row>
    <row r="547" spans="2:13" ht="15" customHeight="1">
      <c r="B547" s="116" t="s">
        <v>162</v>
      </c>
      <c r="C547" s="91" t="s">
        <v>163</v>
      </c>
      <c r="D547" s="92">
        <v>19472</v>
      </c>
      <c r="E547" s="93">
        <v>17150</v>
      </c>
      <c r="F547" s="93">
        <v>6650</v>
      </c>
      <c r="G547" s="92">
        <v>6600</v>
      </c>
      <c r="H547" s="117">
        <v>-10928</v>
      </c>
      <c r="I547" s="75">
        <v>19472</v>
      </c>
      <c r="J547" s="74">
        <v>17150</v>
      </c>
      <c r="K547" s="74">
        <v>6650</v>
      </c>
      <c r="L547" s="74">
        <v>6600</v>
      </c>
      <c r="M547" s="74">
        <v>-10928</v>
      </c>
    </row>
    <row r="548" spans="2:9" ht="15" customHeight="1">
      <c r="B548" s="116" t="s">
        <v>166</v>
      </c>
      <c r="C548" s="91" t="s">
        <v>167</v>
      </c>
      <c r="D548" s="92">
        <v>2649</v>
      </c>
      <c r="E548" s="93">
        <v>150</v>
      </c>
      <c r="F548" s="93">
        <v>150</v>
      </c>
      <c r="G548" s="92">
        <v>100</v>
      </c>
      <c r="H548" s="117">
        <v>2249</v>
      </c>
      <c r="I548" s="75"/>
    </row>
    <row r="549" spans="2:9" ht="15" customHeight="1">
      <c r="B549" s="116" t="s">
        <v>168</v>
      </c>
      <c r="C549" s="91" t="s">
        <v>169</v>
      </c>
      <c r="D549" s="92">
        <v>13056</v>
      </c>
      <c r="E549" s="93">
        <v>6000</v>
      </c>
      <c r="F549" s="93">
        <v>6000</v>
      </c>
      <c r="G549" s="92">
        <v>6000</v>
      </c>
      <c r="H549" s="117">
        <v>-4944</v>
      </c>
      <c r="I549" s="75"/>
    </row>
    <row r="550" spans="2:9" ht="15" customHeight="1">
      <c r="B550" s="116" t="s">
        <v>170</v>
      </c>
      <c r="C550" s="91" t="s">
        <v>171</v>
      </c>
      <c r="D550" s="92">
        <v>3767</v>
      </c>
      <c r="E550" s="93">
        <v>0</v>
      </c>
      <c r="F550" s="93">
        <v>0</v>
      </c>
      <c r="G550" s="92">
        <v>0</v>
      </c>
      <c r="H550" s="117">
        <v>3767</v>
      </c>
      <c r="I550" s="75"/>
    </row>
    <row r="551" spans="2:9" ht="15" customHeight="1">
      <c r="B551" s="116" t="s">
        <v>185</v>
      </c>
      <c r="C551" s="91" t="s">
        <v>186</v>
      </c>
      <c r="D551" s="92">
        <v>0</v>
      </c>
      <c r="E551" s="93">
        <v>8500</v>
      </c>
      <c r="F551" s="93">
        <v>500</v>
      </c>
      <c r="G551" s="92">
        <v>500</v>
      </c>
      <c r="H551" s="117">
        <v>-9500</v>
      </c>
      <c r="I551" s="75"/>
    </row>
    <row r="552" spans="2:9" ht="15" customHeight="1">
      <c r="B552" s="116" t="s">
        <v>189</v>
      </c>
      <c r="C552" s="91" t="s">
        <v>190</v>
      </c>
      <c r="D552" s="92">
        <v>0</v>
      </c>
      <c r="E552" s="93">
        <v>2500</v>
      </c>
      <c r="F552" s="93">
        <v>0</v>
      </c>
      <c r="G552" s="92">
        <v>0</v>
      </c>
      <c r="H552" s="117">
        <v>-2500</v>
      </c>
      <c r="I552" s="75"/>
    </row>
    <row r="553" spans="2:9" ht="15.75" customHeight="1">
      <c r="B553" s="118" t="s">
        <v>174</v>
      </c>
      <c r="C553" s="95"/>
      <c r="D553" s="92">
        <f>SUM(I541:I552)</f>
        <v>39644</v>
      </c>
      <c r="E553" s="92">
        <f>SUM(J541:J552)</f>
        <v>22173</v>
      </c>
      <c r="F553" s="92">
        <f>SUM(K541:K552)</f>
        <v>11674</v>
      </c>
      <c r="G553" s="92">
        <f>SUM(L541:L552)</f>
        <v>11623</v>
      </c>
      <c r="H553" s="117">
        <f>SUM(M541:M552)</f>
        <v>-5826</v>
      </c>
      <c r="I553" s="75"/>
    </row>
    <row r="554" spans="2:8" ht="15" customHeight="1">
      <c r="B554" s="119"/>
      <c r="C554" s="96"/>
      <c r="D554" s="97"/>
      <c r="E554" s="97"/>
      <c r="F554" s="97"/>
      <c r="G554" s="97"/>
      <c r="H554" s="120"/>
    </row>
    <row r="555" spans="1:13" ht="15" customHeight="1">
      <c r="A555" s="87"/>
      <c r="B555" s="116" t="s">
        <v>271</v>
      </c>
      <c r="C555" s="91" t="s">
        <v>272</v>
      </c>
      <c r="D555" s="92">
        <v>22900</v>
      </c>
      <c r="E555" s="93">
        <v>5500</v>
      </c>
      <c r="F555" s="93">
        <v>5500</v>
      </c>
      <c r="G555" s="92">
        <v>5500</v>
      </c>
      <c r="H555" s="117">
        <v>6400</v>
      </c>
      <c r="I555" s="75">
        <v>22900</v>
      </c>
      <c r="J555" s="74">
        <v>5500</v>
      </c>
      <c r="K555" s="74">
        <v>5500</v>
      </c>
      <c r="L555" s="74">
        <v>5500</v>
      </c>
      <c r="M555" s="74">
        <v>6400</v>
      </c>
    </row>
    <row r="556" spans="1:9" ht="15.75" customHeight="1">
      <c r="A556" s="87"/>
      <c r="B556" s="116" t="s">
        <v>273</v>
      </c>
      <c r="C556" s="91" t="s">
        <v>274</v>
      </c>
      <c r="D556" s="92">
        <v>22900</v>
      </c>
      <c r="E556" s="93">
        <v>0</v>
      </c>
      <c r="F556" s="93">
        <v>0</v>
      </c>
      <c r="G556" s="92">
        <v>0</v>
      </c>
      <c r="H556" s="117">
        <v>22900</v>
      </c>
      <c r="I556" s="75"/>
    </row>
    <row r="557" spans="1:9" ht="15" customHeight="1">
      <c r="A557" s="87"/>
      <c r="B557" s="116" t="s">
        <v>318</v>
      </c>
      <c r="C557" s="91" t="s">
        <v>319</v>
      </c>
      <c r="D557" s="92">
        <v>0</v>
      </c>
      <c r="E557" s="93">
        <v>5500</v>
      </c>
      <c r="F557" s="93">
        <v>5500</v>
      </c>
      <c r="G557" s="92">
        <v>5500</v>
      </c>
      <c r="H557" s="117">
        <v>-16500</v>
      </c>
      <c r="I557" s="75"/>
    </row>
    <row r="558" spans="2:9" ht="15.75" customHeight="1">
      <c r="B558" s="118" t="s">
        <v>210</v>
      </c>
      <c r="C558" s="95"/>
      <c r="D558" s="92">
        <f>SUM(I555:I557)</f>
        <v>22900</v>
      </c>
      <c r="E558" s="92">
        <f>SUM(J555:J557)</f>
        <v>5500</v>
      </c>
      <c r="F558" s="92">
        <f>SUM(K555:K557)</f>
        <v>5500</v>
      </c>
      <c r="G558" s="92">
        <f>SUM(L555:L557)</f>
        <v>5500</v>
      </c>
      <c r="H558" s="117">
        <f>SUM(M555:M557)</f>
        <v>6400</v>
      </c>
      <c r="I558" s="75"/>
    </row>
    <row r="559" spans="2:8" ht="15" customHeight="1">
      <c r="B559" s="119"/>
      <c r="C559" s="96"/>
      <c r="D559" s="97"/>
      <c r="E559" s="97"/>
      <c r="F559" s="97"/>
      <c r="G559" s="97"/>
      <c r="H559" s="120"/>
    </row>
    <row r="560" spans="1:9" ht="15.75" customHeight="1" thickBot="1">
      <c r="A560" s="98"/>
      <c r="B560" s="121" t="s">
        <v>320</v>
      </c>
      <c r="C560" s="99"/>
      <c r="D560" s="92">
        <f>SUM(D553,D558)</f>
        <v>62544</v>
      </c>
      <c r="E560" s="92">
        <f>SUM(E553,E558)</f>
        <v>27673</v>
      </c>
      <c r="F560" s="92">
        <f>SUM(F553,F558)</f>
        <v>17174</v>
      </c>
      <c r="G560" s="92">
        <f>SUM(G553,G558)</f>
        <v>17123</v>
      </c>
      <c r="H560" s="117">
        <f>SUM(H553,H558)</f>
        <v>574</v>
      </c>
      <c r="I560" s="75"/>
    </row>
    <row r="561" spans="1:9" ht="15.75" customHeight="1">
      <c r="A561" s="75"/>
      <c r="B561" s="119"/>
      <c r="C561" s="100"/>
      <c r="D561" s="97"/>
      <c r="E561" s="97"/>
      <c r="F561" s="97"/>
      <c r="G561" s="97"/>
      <c r="H561" s="120"/>
      <c r="I561" s="75"/>
    </row>
    <row r="562" spans="1:9" ht="15.75" customHeight="1">
      <c r="A562" s="75"/>
      <c r="B562" s="121" t="s">
        <v>321</v>
      </c>
      <c r="C562" s="99"/>
      <c r="D562" s="92">
        <f>SUM(D560)</f>
        <v>62544</v>
      </c>
      <c r="E562" s="92">
        <f>SUM(E560)</f>
        <v>27673</v>
      </c>
      <c r="F562" s="92">
        <f>SUM(F560)</f>
        <v>17174</v>
      </c>
      <c r="G562" s="92">
        <f>SUM(G560)</f>
        <v>17123</v>
      </c>
      <c r="H562" s="117">
        <f>SUM(H560)</f>
        <v>574</v>
      </c>
      <c r="I562" s="75"/>
    </row>
    <row r="563" spans="1:9" ht="15.75" customHeight="1">
      <c r="A563" s="75"/>
      <c r="B563" s="119"/>
      <c r="C563" s="100"/>
      <c r="D563" s="97"/>
      <c r="E563" s="97"/>
      <c r="F563" s="97"/>
      <c r="G563" s="97"/>
      <c r="H563" s="120"/>
      <c r="I563" s="75"/>
    </row>
    <row r="564" spans="1:9" ht="15.75" customHeight="1">
      <c r="A564" s="87"/>
      <c r="B564" s="112" t="s">
        <v>322</v>
      </c>
      <c r="C564" s="89"/>
      <c r="D564" s="89"/>
      <c r="E564" s="89"/>
      <c r="F564" s="89"/>
      <c r="G564" s="89"/>
      <c r="H564" s="113"/>
      <c r="I564" s="75"/>
    </row>
    <row r="565" spans="1:9" ht="15.75" customHeight="1">
      <c r="A565" s="87"/>
      <c r="B565" s="114" t="s">
        <v>323</v>
      </c>
      <c r="C565" s="90"/>
      <c r="D565" s="90"/>
      <c r="E565" s="90"/>
      <c r="F565" s="90"/>
      <c r="G565" s="90"/>
      <c r="H565" s="115"/>
      <c r="I565" s="75"/>
    </row>
    <row r="566" spans="1:13" ht="15" customHeight="1">
      <c r="A566" s="87"/>
      <c r="B566" s="116" t="s">
        <v>207</v>
      </c>
      <c r="C566" s="91" t="s">
        <v>82</v>
      </c>
      <c r="D566" s="92">
        <v>208904</v>
      </c>
      <c r="E566" s="93">
        <v>64206</v>
      </c>
      <c r="F566" s="93">
        <v>51678</v>
      </c>
      <c r="G566" s="92">
        <v>41342</v>
      </c>
      <c r="H566" s="117">
        <v>51678</v>
      </c>
      <c r="I566" s="75">
        <v>208904</v>
      </c>
      <c r="J566" s="74">
        <v>64206</v>
      </c>
      <c r="K566" s="74">
        <v>51678</v>
      </c>
      <c r="L566" s="74">
        <v>41342</v>
      </c>
      <c r="M566" s="74">
        <v>51678</v>
      </c>
    </row>
    <row r="567" spans="1:9" ht="15.75" customHeight="1">
      <c r="A567" s="87"/>
      <c r="B567" s="118" t="s">
        <v>210</v>
      </c>
      <c r="C567" s="95"/>
      <c r="D567" s="92">
        <f>SUM(I566)</f>
        <v>208904</v>
      </c>
      <c r="E567" s="92">
        <f>SUM(J566)</f>
        <v>64206</v>
      </c>
      <c r="F567" s="92">
        <f>SUM(K566)</f>
        <v>51678</v>
      </c>
      <c r="G567" s="92">
        <f>SUM(L566)</f>
        <v>41342</v>
      </c>
      <c r="H567" s="117">
        <f>SUM(M566)</f>
        <v>51678</v>
      </c>
      <c r="I567" s="75"/>
    </row>
    <row r="568" spans="1:8" ht="15" customHeight="1">
      <c r="A568" s="87"/>
      <c r="B568" s="119"/>
      <c r="C568" s="96"/>
      <c r="D568" s="97"/>
      <c r="E568" s="97"/>
      <c r="F568" s="97"/>
      <c r="G568" s="97"/>
      <c r="H568" s="120"/>
    </row>
    <row r="569" spans="1:9" ht="15.75" customHeight="1" thickBot="1">
      <c r="A569" s="98"/>
      <c r="B569" s="121" t="s">
        <v>324</v>
      </c>
      <c r="C569" s="99"/>
      <c r="D569" s="92">
        <f>SUM(D567)</f>
        <v>208904</v>
      </c>
      <c r="E569" s="92">
        <f>SUM(E567)</f>
        <v>64206</v>
      </c>
      <c r="F569" s="92">
        <f>SUM(F567)</f>
        <v>51678</v>
      </c>
      <c r="G569" s="92">
        <f>SUM(G567)</f>
        <v>41342</v>
      </c>
      <c r="H569" s="117">
        <f>SUM(H567)</f>
        <v>51678</v>
      </c>
      <c r="I569" s="75"/>
    </row>
    <row r="570" spans="1:9" ht="15.75" customHeight="1">
      <c r="A570" s="75"/>
      <c r="B570" s="119"/>
      <c r="C570" s="100"/>
      <c r="D570" s="97"/>
      <c r="E570" s="97"/>
      <c r="F570" s="97"/>
      <c r="G570" s="97"/>
      <c r="H570" s="120"/>
      <c r="I570" s="75"/>
    </row>
    <row r="571" spans="1:9" ht="15.75" customHeight="1">
      <c r="A571" s="75"/>
      <c r="B571" s="121" t="s">
        <v>325</v>
      </c>
      <c r="C571" s="99"/>
      <c r="D571" s="92">
        <f>SUM(D569)</f>
        <v>208904</v>
      </c>
      <c r="E571" s="92">
        <f>SUM(E569)</f>
        <v>64206</v>
      </c>
      <c r="F571" s="92">
        <f>SUM(F569)</f>
        <v>51678</v>
      </c>
      <c r="G571" s="92">
        <f>SUM(G569)</f>
        <v>41342</v>
      </c>
      <c r="H571" s="117">
        <f>SUM(H569)</f>
        <v>51678</v>
      </c>
      <c r="I571" s="75"/>
    </row>
    <row r="572" spans="1:9" ht="15.75" customHeight="1">
      <c r="A572" s="75"/>
      <c r="B572" s="119"/>
      <c r="C572" s="100"/>
      <c r="D572" s="97"/>
      <c r="E572" s="97"/>
      <c r="F572" s="97"/>
      <c r="G572" s="97"/>
      <c r="H572" s="120"/>
      <c r="I572" s="75"/>
    </row>
    <row r="573" spans="1:9" ht="15.75" customHeight="1">
      <c r="A573" s="75"/>
      <c r="B573" s="121" t="s">
        <v>326</v>
      </c>
      <c r="C573" s="99"/>
      <c r="D573" s="92">
        <f>SUM(D562,D571)</f>
        <v>271448</v>
      </c>
      <c r="E573" s="92">
        <f>SUM(E562,E571)</f>
        <v>91879</v>
      </c>
      <c r="F573" s="92">
        <f>SUM(F562,F571)</f>
        <v>68852</v>
      </c>
      <c r="G573" s="92">
        <f>SUM(G562,G571)</f>
        <v>58465</v>
      </c>
      <c r="H573" s="117">
        <f>SUM(H562,H571)</f>
        <v>52252</v>
      </c>
      <c r="I573" s="75"/>
    </row>
    <row r="574" spans="1:9" ht="15.75" customHeight="1">
      <c r="A574" s="75"/>
      <c r="B574" s="119"/>
      <c r="C574" s="100"/>
      <c r="D574" s="97"/>
      <c r="E574" s="97"/>
      <c r="F574" s="97"/>
      <c r="G574" s="97"/>
      <c r="H574" s="120"/>
      <c r="I574" s="75"/>
    </row>
    <row r="575" spans="1:9" ht="15.75" customHeight="1">
      <c r="A575" s="75"/>
      <c r="B575" s="119"/>
      <c r="C575" s="100"/>
      <c r="D575" s="97"/>
      <c r="E575" s="97"/>
      <c r="F575" s="97"/>
      <c r="G575" s="97"/>
      <c r="H575" s="120"/>
      <c r="I575" s="75"/>
    </row>
    <row r="576" spans="1:9" ht="16.5" customHeight="1">
      <c r="A576" s="75"/>
      <c r="B576" s="119"/>
      <c r="C576" s="100"/>
      <c r="D576" s="97"/>
      <c r="E576" s="97"/>
      <c r="F576" s="97"/>
      <c r="G576" s="97"/>
      <c r="H576" s="120"/>
      <c r="I576" s="75"/>
    </row>
    <row r="577" spans="1:9" ht="15.75" customHeight="1">
      <c r="A577" s="87"/>
      <c r="B577" s="110" t="s">
        <v>327</v>
      </c>
      <c r="C577" s="88"/>
      <c r="D577" s="88"/>
      <c r="E577" s="88"/>
      <c r="F577" s="88"/>
      <c r="G577" s="88"/>
      <c r="H577" s="111"/>
      <c r="I577" s="75"/>
    </row>
    <row r="578" spans="1:9" ht="15.75" customHeight="1">
      <c r="A578" s="87"/>
      <c r="B578" s="112" t="s">
        <v>328</v>
      </c>
      <c r="C578" s="89"/>
      <c r="D578" s="89"/>
      <c r="E578" s="89"/>
      <c r="F578" s="89"/>
      <c r="G578" s="89"/>
      <c r="H578" s="113"/>
      <c r="I578" s="75"/>
    </row>
    <row r="579" spans="1:9" ht="15.75" customHeight="1">
      <c r="A579" s="87"/>
      <c r="B579" s="114" t="s">
        <v>329</v>
      </c>
      <c r="C579" s="90"/>
      <c r="D579" s="90"/>
      <c r="E579" s="90"/>
      <c r="F579" s="90"/>
      <c r="G579" s="90"/>
      <c r="H579" s="115"/>
      <c r="I579" s="75"/>
    </row>
    <row r="580" spans="1:13" ht="15" customHeight="1">
      <c r="A580" s="87"/>
      <c r="B580" s="116" t="s">
        <v>162</v>
      </c>
      <c r="C580" s="91" t="s">
        <v>163</v>
      </c>
      <c r="D580" s="92">
        <v>254006</v>
      </c>
      <c r="E580" s="93">
        <v>172500</v>
      </c>
      <c r="F580" s="93">
        <v>0</v>
      </c>
      <c r="G580" s="92">
        <v>20000</v>
      </c>
      <c r="H580" s="117">
        <v>61506</v>
      </c>
      <c r="I580" s="75">
        <v>254006</v>
      </c>
      <c r="J580" s="74">
        <v>172500</v>
      </c>
      <c r="K580" s="74">
        <v>0</v>
      </c>
      <c r="L580" s="74">
        <v>20000</v>
      </c>
      <c r="M580" s="74">
        <v>61506</v>
      </c>
    </row>
    <row r="581" spans="1:9" ht="15.75" customHeight="1">
      <c r="A581" s="87"/>
      <c r="B581" s="116" t="s">
        <v>166</v>
      </c>
      <c r="C581" s="91" t="s">
        <v>167</v>
      </c>
      <c r="D581" s="92">
        <v>75</v>
      </c>
      <c r="E581" s="93">
        <v>0</v>
      </c>
      <c r="F581" s="93">
        <v>0</v>
      </c>
      <c r="G581" s="92">
        <v>0</v>
      </c>
      <c r="H581" s="117">
        <v>75</v>
      </c>
      <c r="I581" s="75"/>
    </row>
    <row r="582" spans="1:9" ht="15" customHeight="1">
      <c r="A582" s="87"/>
      <c r="B582" s="116" t="s">
        <v>170</v>
      </c>
      <c r="C582" s="91" t="s">
        <v>171</v>
      </c>
      <c r="D582" s="92">
        <v>240359</v>
      </c>
      <c r="E582" s="93">
        <v>172500</v>
      </c>
      <c r="F582" s="93">
        <v>0</v>
      </c>
      <c r="G582" s="92">
        <v>20000</v>
      </c>
      <c r="H582" s="117">
        <v>47859</v>
      </c>
      <c r="I582" s="75"/>
    </row>
    <row r="583" spans="2:9" ht="15" customHeight="1">
      <c r="B583" s="116" t="s">
        <v>185</v>
      </c>
      <c r="C583" s="91" t="s">
        <v>186</v>
      </c>
      <c r="D583" s="92">
        <v>5085</v>
      </c>
      <c r="E583" s="93">
        <v>0</v>
      </c>
      <c r="F583" s="93">
        <v>0</v>
      </c>
      <c r="G583" s="92">
        <v>0</v>
      </c>
      <c r="H583" s="117">
        <v>5085</v>
      </c>
      <c r="I583" s="75"/>
    </row>
    <row r="584" spans="2:9" ht="15" customHeight="1">
      <c r="B584" s="116" t="s">
        <v>189</v>
      </c>
      <c r="C584" s="91" t="s">
        <v>190</v>
      </c>
      <c r="D584" s="92">
        <v>8487</v>
      </c>
      <c r="E584" s="93">
        <v>0</v>
      </c>
      <c r="F584" s="93">
        <v>0</v>
      </c>
      <c r="G584" s="92">
        <v>0</v>
      </c>
      <c r="H584" s="117">
        <v>8487</v>
      </c>
      <c r="I584" s="75"/>
    </row>
    <row r="585" spans="2:13" ht="15" customHeight="1">
      <c r="B585" s="116" t="s">
        <v>197</v>
      </c>
      <c r="C585" s="91" t="s">
        <v>198</v>
      </c>
      <c r="D585" s="92">
        <v>8800</v>
      </c>
      <c r="E585" s="93">
        <v>0</v>
      </c>
      <c r="F585" s="93">
        <v>0</v>
      </c>
      <c r="G585" s="92">
        <v>0</v>
      </c>
      <c r="H585" s="117">
        <v>8800</v>
      </c>
      <c r="I585" s="75">
        <v>8800</v>
      </c>
      <c r="J585" s="74">
        <v>0</v>
      </c>
      <c r="K585" s="74">
        <v>0</v>
      </c>
      <c r="L585" s="74">
        <v>0</v>
      </c>
      <c r="M585" s="74">
        <v>8800</v>
      </c>
    </row>
    <row r="586" spans="2:9" ht="15" customHeight="1">
      <c r="B586" s="116" t="s">
        <v>199</v>
      </c>
      <c r="C586" s="91" t="s">
        <v>200</v>
      </c>
      <c r="D586" s="92">
        <v>8800</v>
      </c>
      <c r="E586" s="93">
        <v>0</v>
      </c>
      <c r="F586" s="93">
        <v>0</v>
      </c>
      <c r="G586" s="92">
        <v>0</v>
      </c>
      <c r="H586" s="117">
        <v>8800</v>
      </c>
      <c r="I586" s="75"/>
    </row>
    <row r="587" spans="2:9" ht="15.75" customHeight="1">
      <c r="B587" s="118" t="s">
        <v>174</v>
      </c>
      <c r="C587" s="95"/>
      <c r="D587" s="92">
        <f>SUM(I580:I586)</f>
        <v>262806</v>
      </c>
      <c r="E587" s="92">
        <f>SUM(J580:J586)</f>
        <v>172500</v>
      </c>
      <c r="F587" s="92">
        <f>SUM(K580:K586)</f>
        <v>0</v>
      </c>
      <c r="G587" s="92">
        <f>SUM(L580:L586)</f>
        <v>20000</v>
      </c>
      <c r="H587" s="117">
        <f>SUM(M580:M586)</f>
        <v>70306</v>
      </c>
      <c r="I587" s="75"/>
    </row>
    <row r="588" spans="2:8" ht="15" customHeight="1">
      <c r="B588" s="119"/>
      <c r="C588" s="96"/>
      <c r="D588" s="97"/>
      <c r="E588" s="97"/>
      <c r="F588" s="97"/>
      <c r="G588" s="97"/>
      <c r="H588" s="120"/>
    </row>
    <row r="589" spans="1:13" ht="15" customHeight="1">
      <c r="A589" s="87"/>
      <c r="B589" s="116" t="s">
        <v>238</v>
      </c>
      <c r="C589" s="91" t="s">
        <v>239</v>
      </c>
      <c r="D589" s="92">
        <v>0</v>
      </c>
      <c r="E589" s="93">
        <v>767400</v>
      </c>
      <c r="F589" s="93">
        <v>-100000</v>
      </c>
      <c r="G589" s="92">
        <v>13600</v>
      </c>
      <c r="H589" s="117">
        <v>-681000</v>
      </c>
      <c r="I589" s="75">
        <v>0</v>
      </c>
      <c r="J589" s="74">
        <v>767400</v>
      </c>
      <c r="K589" s="74">
        <v>-100000</v>
      </c>
      <c r="L589" s="74">
        <v>13600</v>
      </c>
      <c r="M589" s="74">
        <v>-681000</v>
      </c>
    </row>
    <row r="590" spans="1:9" ht="15.75" customHeight="1">
      <c r="A590" s="87"/>
      <c r="B590" s="118" t="s">
        <v>221</v>
      </c>
      <c r="C590" s="95"/>
      <c r="D590" s="92">
        <f>SUM(I589)</f>
        <v>0</v>
      </c>
      <c r="E590" s="92">
        <f>SUM(J589)</f>
        <v>767400</v>
      </c>
      <c r="F590" s="92">
        <f>SUM(K589)</f>
        <v>-100000</v>
      </c>
      <c r="G590" s="92">
        <f>SUM(L589)</f>
        <v>13600</v>
      </c>
      <c r="H590" s="117">
        <f>SUM(M589)</f>
        <v>-681000</v>
      </c>
      <c r="I590" s="75"/>
    </row>
    <row r="591" spans="1:8" ht="15" customHeight="1">
      <c r="A591" s="87"/>
      <c r="B591" s="119"/>
      <c r="C591" s="96"/>
      <c r="D591" s="97"/>
      <c r="E591" s="97"/>
      <c r="F591" s="97"/>
      <c r="G591" s="97"/>
      <c r="H591" s="120"/>
    </row>
    <row r="592" spans="1:9" ht="15.75" customHeight="1" thickBot="1">
      <c r="A592" s="98"/>
      <c r="B592" s="121" t="s">
        <v>330</v>
      </c>
      <c r="C592" s="99"/>
      <c r="D592" s="92">
        <f>SUM(D587,D590)</f>
        <v>262806</v>
      </c>
      <c r="E592" s="92">
        <f>SUM(E587,E590)</f>
        <v>939900</v>
      </c>
      <c r="F592" s="92">
        <f>SUM(F587,F590)</f>
        <v>-100000</v>
      </c>
      <c r="G592" s="92">
        <f>SUM(G587,G590)</f>
        <v>33600</v>
      </c>
      <c r="H592" s="117">
        <f>SUM(H587,H590)</f>
        <v>-610694</v>
      </c>
      <c r="I592" s="75"/>
    </row>
    <row r="593" spans="1:9" ht="15.75" customHeight="1">
      <c r="A593" s="75"/>
      <c r="B593" s="119"/>
      <c r="C593" s="100"/>
      <c r="D593" s="97"/>
      <c r="E593" s="97"/>
      <c r="F593" s="97"/>
      <c r="G593" s="97"/>
      <c r="H593" s="120"/>
      <c r="I593" s="75"/>
    </row>
    <row r="594" spans="1:9" ht="15.75" customHeight="1">
      <c r="A594" s="87"/>
      <c r="B594" s="114" t="s">
        <v>331</v>
      </c>
      <c r="C594" s="90"/>
      <c r="D594" s="90"/>
      <c r="E594" s="90"/>
      <c r="F594" s="90"/>
      <c r="G594" s="90"/>
      <c r="H594" s="115"/>
      <c r="I594" s="75"/>
    </row>
    <row r="595" spans="1:13" ht="15" customHeight="1">
      <c r="A595" s="87"/>
      <c r="B595" s="116" t="s">
        <v>145</v>
      </c>
      <c r="C595" s="91" t="s">
        <v>17</v>
      </c>
      <c r="D595" s="92">
        <v>23548</v>
      </c>
      <c r="E595" s="93">
        <v>6000</v>
      </c>
      <c r="F595" s="93">
        <v>6000</v>
      </c>
      <c r="G595" s="92">
        <v>6000</v>
      </c>
      <c r="H595" s="117">
        <v>5548</v>
      </c>
      <c r="I595" s="75">
        <v>23548</v>
      </c>
      <c r="J595" s="74">
        <v>6000</v>
      </c>
      <c r="K595" s="74">
        <v>6000</v>
      </c>
      <c r="L595" s="74">
        <v>6000</v>
      </c>
      <c r="M595" s="74">
        <v>5548</v>
      </c>
    </row>
    <row r="596" spans="1:9" ht="15.75" customHeight="1">
      <c r="A596" s="87"/>
      <c r="B596" s="116" t="s">
        <v>146</v>
      </c>
      <c r="C596" s="91" t="s">
        <v>147</v>
      </c>
      <c r="D596" s="92">
        <v>23548</v>
      </c>
      <c r="E596" s="93">
        <v>6000</v>
      </c>
      <c r="F596" s="93">
        <v>6000</v>
      </c>
      <c r="G596" s="92">
        <v>6000</v>
      </c>
      <c r="H596" s="117">
        <v>5548</v>
      </c>
      <c r="I596" s="75"/>
    </row>
    <row r="597" spans="1:13" ht="15" customHeight="1">
      <c r="A597" s="87"/>
      <c r="B597" s="116" t="s">
        <v>150</v>
      </c>
      <c r="C597" s="91" t="s">
        <v>151</v>
      </c>
      <c r="D597" s="92">
        <v>0</v>
      </c>
      <c r="E597" s="93">
        <v>250</v>
      </c>
      <c r="F597" s="93">
        <v>250</v>
      </c>
      <c r="G597" s="92">
        <v>250</v>
      </c>
      <c r="H597" s="117">
        <v>-750</v>
      </c>
      <c r="I597" s="75">
        <v>0</v>
      </c>
      <c r="J597" s="74">
        <v>250</v>
      </c>
      <c r="K597" s="74">
        <v>250</v>
      </c>
      <c r="L597" s="74">
        <v>250</v>
      </c>
      <c r="M597" s="74">
        <v>-750</v>
      </c>
    </row>
    <row r="598" spans="2:9" ht="15" customHeight="1">
      <c r="B598" s="116" t="s">
        <v>251</v>
      </c>
      <c r="C598" s="91" t="s">
        <v>252</v>
      </c>
      <c r="D598" s="92">
        <v>0</v>
      </c>
      <c r="E598" s="93">
        <v>250</v>
      </c>
      <c r="F598" s="93">
        <v>250</v>
      </c>
      <c r="G598" s="92">
        <v>250</v>
      </c>
      <c r="H598" s="117">
        <v>-750</v>
      </c>
      <c r="I598" s="75"/>
    </row>
    <row r="599" spans="2:13" ht="15" customHeight="1">
      <c r="B599" s="116" t="s">
        <v>154</v>
      </c>
      <c r="C599" s="91" t="s">
        <v>155</v>
      </c>
      <c r="D599" s="92">
        <v>4169</v>
      </c>
      <c r="E599" s="93">
        <v>1225</v>
      </c>
      <c r="F599" s="93">
        <v>1225</v>
      </c>
      <c r="G599" s="92">
        <v>1225</v>
      </c>
      <c r="H599" s="117">
        <v>494</v>
      </c>
      <c r="I599" s="75">
        <v>4169</v>
      </c>
      <c r="J599" s="74">
        <v>1225</v>
      </c>
      <c r="K599" s="74">
        <v>1225</v>
      </c>
      <c r="L599" s="74">
        <v>1225</v>
      </c>
      <c r="M599" s="74">
        <v>494</v>
      </c>
    </row>
    <row r="600" spans="2:9" ht="15" customHeight="1">
      <c r="B600" s="116" t="s">
        <v>156</v>
      </c>
      <c r="C600" s="91" t="s">
        <v>157</v>
      </c>
      <c r="D600" s="92">
        <v>2521</v>
      </c>
      <c r="E600" s="93">
        <v>750</v>
      </c>
      <c r="F600" s="93">
        <v>750</v>
      </c>
      <c r="G600" s="92">
        <v>750</v>
      </c>
      <c r="H600" s="117">
        <v>271</v>
      </c>
      <c r="I600" s="75"/>
    </row>
    <row r="601" spans="2:9" ht="15" customHeight="1">
      <c r="B601" s="116" t="s">
        <v>158</v>
      </c>
      <c r="C601" s="91" t="s">
        <v>159</v>
      </c>
      <c r="D601" s="92">
        <v>1041</v>
      </c>
      <c r="E601" s="93">
        <v>300</v>
      </c>
      <c r="F601" s="93">
        <v>300</v>
      </c>
      <c r="G601" s="92">
        <v>300</v>
      </c>
      <c r="H601" s="117">
        <v>141</v>
      </c>
      <c r="I601" s="75"/>
    </row>
    <row r="602" spans="2:9" ht="15" customHeight="1">
      <c r="B602" s="116" t="s">
        <v>160</v>
      </c>
      <c r="C602" s="91" t="s">
        <v>161</v>
      </c>
      <c r="D602" s="92">
        <v>607</v>
      </c>
      <c r="E602" s="93">
        <v>175</v>
      </c>
      <c r="F602" s="93">
        <v>175</v>
      </c>
      <c r="G602" s="92">
        <v>175</v>
      </c>
      <c r="H602" s="117">
        <v>82</v>
      </c>
      <c r="I602" s="75"/>
    </row>
    <row r="603" spans="2:13" ht="15" customHeight="1">
      <c r="B603" s="116" t="s">
        <v>162</v>
      </c>
      <c r="C603" s="91" t="s">
        <v>163</v>
      </c>
      <c r="D603" s="92">
        <v>76135</v>
      </c>
      <c r="E603" s="93">
        <v>13750</v>
      </c>
      <c r="F603" s="93">
        <v>10250</v>
      </c>
      <c r="G603" s="92">
        <v>8500</v>
      </c>
      <c r="H603" s="117">
        <v>43635</v>
      </c>
      <c r="I603" s="75">
        <v>76135</v>
      </c>
      <c r="J603" s="74">
        <v>13750</v>
      </c>
      <c r="K603" s="74">
        <v>10250</v>
      </c>
      <c r="L603" s="74">
        <v>8500</v>
      </c>
      <c r="M603" s="74">
        <v>43635</v>
      </c>
    </row>
    <row r="604" spans="2:9" ht="15" customHeight="1">
      <c r="B604" s="116" t="s">
        <v>181</v>
      </c>
      <c r="C604" s="91" t="s">
        <v>182</v>
      </c>
      <c r="D604" s="92">
        <v>0</v>
      </c>
      <c r="E604" s="93">
        <v>1000</v>
      </c>
      <c r="F604" s="93">
        <v>0</v>
      </c>
      <c r="G604" s="92">
        <v>0</v>
      </c>
      <c r="H604" s="117">
        <v>-1000</v>
      </c>
      <c r="I604" s="75"/>
    </row>
    <row r="605" spans="2:9" ht="15" customHeight="1">
      <c r="B605" s="116" t="s">
        <v>166</v>
      </c>
      <c r="C605" s="91" t="s">
        <v>167</v>
      </c>
      <c r="D605" s="92">
        <v>4688</v>
      </c>
      <c r="E605" s="93">
        <v>2250</v>
      </c>
      <c r="F605" s="93">
        <v>1000</v>
      </c>
      <c r="G605" s="92">
        <v>1000</v>
      </c>
      <c r="H605" s="117">
        <v>438</v>
      </c>
      <c r="I605" s="75"/>
    </row>
    <row r="606" spans="2:9" ht="15" customHeight="1">
      <c r="B606" s="116" t="s">
        <v>168</v>
      </c>
      <c r="C606" s="91" t="s">
        <v>169</v>
      </c>
      <c r="D606" s="92">
        <v>59404</v>
      </c>
      <c r="E606" s="93">
        <v>6250</v>
      </c>
      <c r="F606" s="93">
        <v>6250</v>
      </c>
      <c r="G606" s="92">
        <v>6250</v>
      </c>
      <c r="H606" s="117">
        <v>40654</v>
      </c>
      <c r="I606" s="75"/>
    </row>
    <row r="607" spans="2:9" ht="15" customHeight="1">
      <c r="B607" s="116" t="s">
        <v>170</v>
      </c>
      <c r="C607" s="91" t="s">
        <v>171</v>
      </c>
      <c r="D607" s="92">
        <v>266</v>
      </c>
      <c r="E607" s="93">
        <v>250</v>
      </c>
      <c r="F607" s="93">
        <v>0</v>
      </c>
      <c r="G607" s="92">
        <v>250</v>
      </c>
      <c r="H607" s="117">
        <v>-234</v>
      </c>
      <c r="I607" s="75"/>
    </row>
    <row r="608" spans="2:9" ht="15" customHeight="1">
      <c r="B608" s="116" t="s">
        <v>185</v>
      </c>
      <c r="C608" s="91" t="s">
        <v>186</v>
      </c>
      <c r="D608" s="92">
        <v>10596</v>
      </c>
      <c r="E608" s="93">
        <v>4000</v>
      </c>
      <c r="F608" s="93">
        <v>3000</v>
      </c>
      <c r="G608" s="92">
        <v>1000</v>
      </c>
      <c r="H608" s="117">
        <v>2596</v>
      </c>
      <c r="I608" s="75"/>
    </row>
    <row r="609" spans="2:9" ht="15" customHeight="1">
      <c r="B609" s="116" t="s">
        <v>189</v>
      </c>
      <c r="C609" s="91" t="s">
        <v>190</v>
      </c>
      <c r="D609" s="92">
        <v>1181</v>
      </c>
      <c r="E609" s="93">
        <v>0</v>
      </c>
      <c r="F609" s="93">
        <v>0</v>
      </c>
      <c r="G609" s="92">
        <v>0</v>
      </c>
      <c r="H609" s="117">
        <v>1181</v>
      </c>
      <c r="I609" s="75"/>
    </row>
    <row r="610" spans="2:13" ht="15" customHeight="1">
      <c r="B610" s="116" t="s">
        <v>197</v>
      </c>
      <c r="C610" s="91" t="s">
        <v>198</v>
      </c>
      <c r="D610" s="92">
        <v>701</v>
      </c>
      <c r="E610" s="93">
        <v>3000</v>
      </c>
      <c r="F610" s="93">
        <v>0</v>
      </c>
      <c r="G610" s="92">
        <v>0</v>
      </c>
      <c r="H610" s="117">
        <v>-2299</v>
      </c>
      <c r="I610" s="75">
        <v>701</v>
      </c>
      <c r="J610" s="74">
        <v>3000</v>
      </c>
      <c r="K610" s="74">
        <v>0</v>
      </c>
      <c r="L610" s="74">
        <v>0</v>
      </c>
      <c r="M610" s="74">
        <v>-2299</v>
      </c>
    </row>
    <row r="611" spans="2:9" ht="15" customHeight="1">
      <c r="B611" s="116" t="s">
        <v>199</v>
      </c>
      <c r="C611" s="91" t="s">
        <v>200</v>
      </c>
      <c r="D611" s="92">
        <v>322</v>
      </c>
      <c r="E611" s="93">
        <v>2000</v>
      </c>
      <c r="F611" s="93">
        <v>0</v>
      </c>
      <c r="G611" s="92">
        <v>0</v>
      </c>
      <c r="H611" s="117">
        <v>-1678</v>
      </c>
      <c r="I611" s="75"/>
    </row>
    <row r="612" spans="2:9" ht="15" customHeight="1">
      <c r="B612" s="116" t="s">
        <v>201</v>
      </c>
      <c r="C612" s="91" t="s">
        <v>202</v>
      </c>
      <c r="D612" s="92">
        <v>379</v>
      </c>
      <c r="E612" s="93">
        <v>1000</v>
      </c>
      <c r="F612" s="93">
        <v>0</v>
      </c>
      <c r="G612" s="92">
        <v>0</v>
      </c>
      <c r="H612" s="117">
        <v>-621</v>
      </c>
      <c r="I612" s="75"/>
    </row>
    <row r="613" spans="2:9" ht="15.75" customHeight="1">
      <c r="B613" s="118" t="s">
        <v>174</v>
      </c>
      <c r="C613" s="95"/>
      <c r="D613" s="92">
        <f>SUM(I595:I612)</f>
        <v>104553</v>
      </c>
      <c r="E613" s="92">
        <f>SUM(J595:J612)</f>
        <v>24225</v>
      </c>
      <c r="F613" s="92">
        <f>SUM(K595:K612)</f>
        <v>17725</v>
      </c>
      <c r="G613" s="92">
        <f>SUM(L595:L612)</f>
        <v>15975</v>
      </c>
      <c r="H613" s="117">
        <f>SUM(M595:M612)</f>
        <v>46628</v>
      </c>
      <c r="I613" s="75"/>
    </row>
    <row r="614" spans="2:8" ht="15" customHeight="1">
      <c r="B614" s="119"/>
      <c r="C614" s="96"/>
      <c r="D614" s="97"/>
      <c r="E614" s="97"/>
      <c r="F614" s="97"/>
      <c r="G614" s="97"/>
      <c r="H614" s="120"/>
    </row>
    <row r="615" spans="1:13" ht="15" customHeight="1">
      <c r="A615" s="87"/>
      <c r="B615" s="116" t="s">
        <v>271</v>
      </c>
      <c r="C615" s="91" t="s">
        <v>272</v>
      </c>
      <c r="D615" s="92">
        <v>84052</v>
      </c>
      <c r="E615" s="93">
        <v>31524</v>
      </c>
      <c r="F615" s="93">
        <v>0</v>
      </c>
      <c r="G615" s="92">
        <v>15762</v>
      </c>
      <c r="H615" s="117">
        <v>36766</v>
      </c>
      <c r="I615" s="75">
        <v>84052</v>
      </c>
      <c r="J615" s="74">
        <v>31524</v>
      </c>
      <c r="K615" s="74">
        <v>0</v>
      </c>
      <c r="L615" s="74">
        <v>15762</v>
      </c>
      <c r="M615" s="74">
        <v>36766</v>
      </c>
    </row>
    <row r="616" spans="1:9" ht="15.75" customHeight="1">
      <c r="A616" s="87"/>
      <c r="B616" s="116" t="s">
        <v>273</v>
      </c>
      <c r="C616" s="91" t="s">
        <v>274</v>
      </c>
      <c r="D616" s="92">
        <v>84052</v>
      </c>
      <c r="E616" s="93">
        <v>31524</v>
      </c>
      <c r="F616" s="93">
        <v>0</v>
      </c>
      <c r="G616" s="92">
        <v>15762</v>
      </c>
      <c r="H616" s="117">
        <v>36766</v>
      </c>
      <c r="I616" s="75"/>
    </row>
    <row r="617" spans="1:9" ht="15.75" customHeight="1">
      <c r="A617" s="87"/>
      <c r="B617" s="118" t="s">
        <v>210</v>
      </c>
      <c r="C617" s="95"/>
      <c r="D617" s="92">
        <f>SUM(I615:I616)</f>
        <v>84052</v>
      </c>
      <c r="E617" s="92">
        <f>SUM(J615:J616)</f>
        <v>31524</v>
      </c>
      <c r="F617" s="92">
        <f>SUM(K615:K616)</f>
        <v>0</v>
      </c>
      <c r="G617" s="92">
        <f>SUM(L615:L616)</f>
        <v>15762</v>
      </c>
      <c r="H617" s="117">
        <f>SUM(M615:M616)</f>
        <v>36766</v>
      </c>
      <c r="I617" s="75"/>
    </row>
    <row r="618" spans="2:8" ht="15" customHeight="1">
      <c r="B618" s="119"/>
      <c r="C618" s="96"/>
      <c r="D618" s="97"/>
      <c r="E618" s="97"/>
      <c r="F618" s="97"/>
      <c r="G618" s="97"/>
      <c r="H618" s="120"/>
    </row>
    <row r="619" spans="1:9" ht="15.75" customHeight="1" thickBot="1">
      <c r="A619" s="98"/>
      <c r="B619" s="121" t="s">
        <v>332</v>
      </c>
      <c r="C619" s="99"/>
      <c r="D619" s="92">
        <f>SUM(D613,D617)</f>
        <v>188605</v>
      </c>
      <c r="E619" s="92">
        <f>SUM(E613,E617)</f>
        <v>55749</v>
      </c>
      <c r="F619" s="92">
        <f>SUM(F613,F617)</f>
        <v>17725</v>
      </c>
      <c r="G619" s="92">
        <f>SUM(G613,G617)</f>
        <v>31737</v>
      </c>
      <c r="H619" s="117">
        <f>SUM(H613,H617)</f>
        <v>83394</v>
      </c>
      <c r="I619" s="75"/>
    </row>
    <row r="620" spans="1:9" ht="15.75" customHeight="1">
      <c r="A620" s="75"/>
      <c r="B620" s="119"/>
      <c r="C620" s="100"/>
      <c r="D620" s="97"/>
      <c r="E620" s="97"/>
      <c r="F620" s="97"/>
      <c r="G620" s="97"/>
      <c r="H620" s="120"/>
      <c r="I620" s="75"/>
    </row>
    <row r="621" spans="1:9" ht="15.75" customHeight="1">
      <c r="A621" s="75"/>
      <c r="B621" s="121" t="s">
        <v>333</v>
      </c>
      <c r="C621" s="99"/>
      <c r="D621" s="92">
        <f>SUM(D592,D619)</f>
        <v>451411</v>
      </c>
      <c r="E621" s="92">
        <f>SUM(E592,E619)</f>
        <v>995649</v>
      </c>
      <c r="F621" s="92">
        <f>SUM(F592,F619)</f>
        <v>-82275</v>
      </c>
      <c r="G621" s="92">
        <f>SUM(G592,G619)</f>
        <v>65337</v>
      </c>
      <c r="H621" s="117">
        <f>SUM(H592,H619)</f>
        <v>-527300</v>
      </c>
      <c r="I621" s="75"/>
    </row>
    <row r="622" spans="1:9" ht="15.75" customHeight="1">
      <c r="A622" s="75"/>
      <c r="B622" s="119"/>
      <c r="C622" s="100"/>
      <c r="D622" s="97"/>
      <c r="E622" s="97"/>
      <c r="F622" s="97"/>
      <c r="G622" s="97"/>
      <c r="H622" s="120"/>
      <c r="I622" s="75"/>
    </row>
    <row r="623" spans="1:9" ht="15.75" customHeight="1">
      <c r="A623" s="75"/>
      <c r="B623" s="121" t="s">
        <v>334</v>
      </c>
      <c r="C623" s="99"/>
      <c r="D623" s="92">
        <f>SUM(D621)</f>
        <v>451411</v>
      </c>
      <c r="E623" s="92">
        <f>SUM(E621)</f>
        <v>995649</v>
      </c>
      <c r="F623" s="92">
        <f>SUM(F621)</f>
        <v>-82275</v>
      </c>
      <c r="G623" s="92">
        <f>SUM(G621)</f>
        <v>65337</v>
      </c>
      <c r="H623" s="117">
        <f>SUM(H621)</f>
        <v>-527300</v>
      </c>
      <c r="I623" s="75"/>
    </row>
    <row r="624" spans="1:9" ht="15.75" customHeight="1">
      <c r="A624" s="75"/>
      <c r="B624" s="119"/>
      <c r="C624" s="100"/>
      <c r="D624" s="97"/>
      <c r="E624" s="97"/>
      <c r="F624" s="97"/>
      <c r="G624" s="97"/>
      <c r="H624" s="120"/>
      <c r="I624" s="75"/>
    </row>
    <row r="625" spans="1:9" ht="15.75" customHeight="1">
      <c r="A625" s="75"/>
      <c r="B625" s="119"/>
      <c r="C625" s="100"/>
      <c r="D625" s="97"/>
      <c r="E625" s="97"/>
      <c r="F625" s="97"/>
      <c r="G625" s="97"/>
      <c r="H625" s="120"/>
      <c r="I625" s="75"/>
    </row>
    <row r="626" spans="1:9" ht="16.5" customHeight="1">
      <c r="A626" s="75"/>
      <c r="B626" s="119"/>
      <c r="C626" s="100"/>
      <c r="D626" s="97"/>
      <c r="E626" s="97"/>
      <c r="F626" s="97"/>
      <c r="G626" s="97"/>
      <c r="H626" s="120"/>
      <c r="I626" s="75"/>
    </row>
    <row r="627" spans="1:9" ht="15.75" customHeight="1">
      <c r="A627" s="87"/>
      <c r="B627" s="110" t="s">
        <v>335</v>
      </c>
      <c r="C627" s="88"/>
      <c r="D627" s="88"/>
      <c r="E627" s="88"/>
      <c r="F627" s="88"/>
      <c r="G627" s="88"/>
      <c r="H627" s="111"/>
      <c r="I627" s="75"/>
    </row>
    <row r="628" spans="1:9" ht="15.75" customHeight="1">
      <c r="A628" s="87"/>
      <c r="B628" s="112" t="s">
        <v>11</v>
      </c>
      <c r="C628" s="89"/>
      <c r="D628" s="89"/>
      <c r="E628" s="89"/>
      <c r="F628" s="89"/>
      <c r="G628" s="89"/>
      <c r="H628" s="113"/>
      <c r="I628" s="75"/>
    </row>
    <row r="629" spans="1:9" ht="15.75" customHeight="1">
      <c r="A629" s="87"/>
      <c r="B629" s="114" t="s">
        <v>336</v>
      </c>
      <c r="C629" s="90"/>
      <c r="D629" s="90"/>
      <c r="E629" s="90"/>
      <c r="F629" s="90"/>
      <c r="G629" s="90"/>
      <c r="H629" s="115"/>
      <c r="I629" s="75"/>
    </row>
    <row r="630" spans="1:13" ht="15" customHeight="1">
      <c r="A630" s="87"/>
      <c r="B630" s="116" t="s">
        <v>337</v>
      </c>
      <c r="C630" s="91" t="s">
        <v>338</v>
      </c>
      <c r="D630" s="92">
        <v>79900</v>
      </c>
      <c r="E630" s="93">
        <v>16663</v>
      </c>
      <c r="F630" s="93">
        <v>0</v>
      </c>
      <c r="G630" s="92">
        <v>16662</v>
      </c>
      <c r="H630" s="117">
        <v>46575</v>
      </c>
      <c r="I630" s="75">
        <v>79900</v>
      </c>
      <c r="J630" s="74">
        <v>16663</v>
      </c>
      <c r="K630" s="74">
        <v>0</v>
      </c>
      <c r="L630" s="74">
        <v>16662</v>
      </c>
      <c r="M630" s="74">
        <v>46575</v>
      </c>
    </row>
    <row r="631" spans="1:9" ht="15.75" customHeight="1">
      <c r="A631" s="87"/>
      <c r="B631" s="116" t="s">
        <v>339</v>
      </c>
      <c r="C631" s="91" t="s">
        <v>340</v>
      </c>
      <c r="D631" s="92">
        <v>65804</v>
      </c>
      <c r="E631" s="93">
        <v>16663</v>
      </c>
      <c r="F631" s="93">
        <v>0</v>
      </c>
      <c r="G631" s="92">
        <v>16662</v>
      </c>
      <c r="H631" s="117">
        <v>32479</v>
      </c>
      <c r="I631" s="75"/>
    </row>
    <row r="632" spans="1:9" ht="15" customHeight="1">
      <c r="A632" s="87"/>
      <c r="B632" s="116" t="s">
        <v>341</v>
      </c>
      <c r="C632" s="91" t="s">
        <v>342</v>
      </c>
      <c r="D632" s="92">
        <v>14096</v>
      </c>
      <c r="E632" s="93">
        <v>0</v>
      </c>
      <c r="F632" s="93">
        <v>0</v>
      </c>
      <c r="G632" s="92">
        <v>0</v>
      </c>
      <c r="H632" s="117">
        <v>14096</v>
      </c>
      <c r="I632" s="75"/>
    </row>
    <row r="633" spans="2:9" ht="15.75" customHeight="1">
      <c r="B633" s="118" t="s">
        <v>343</v>
      </c>
      <c r="C633" s="95"/>
      <c r="D633" s="92">
        <f>SUM(I630:I632)</f>
        <v>79900</v>
      </c>
      <c r="E633" s="92">
        <f>SUM(J630:J632)</f>
        <v>16663</v>
      </c>
      <c r="F633" s="92">
        <f>SUM(K630:K632)</f>
        <v>0</v>
      </c>
      <c r="G633" s="92">
        <f>SUM(L630:L632)</f>
        <v>16662</v>
      </c>
      <c r="H633" s="117">
        <f>SUM(M630:M632)</f>
        <v>46575</v>
      </c>
      <c r="I633" s="75"/>
    </row>
    <row r="634" spans="2:8" ht="15" customHeight="1">
      <c r="B634" s="119"/>
      <c r="C634" s="96"/>
      <c r="D634" s="97"/>
      <c r="E634" s="97"/>
      <c r="F634" s="97"/>
      <c r="G634" s="97"/>
      <c r="H634" s="120"/>
    </row>
    <row r="635" spans="1:9" ht="15.75" customHeight="1" thickBot="1">
      <c r="A635" s="98"/>
      <c r="B635" s="121" t="s">
        <v>344</v>
      </c>
      <c r="C635" s="99"/>
      <c r="D635" s="92">
        <f>SUM(D633)</f>
        <v>79900</v>
      </c>
      <c r="E635" s="92">
        <f>SUM(E633)</f>
        <v>16663</v>
      </c>
      <c r="F635" s="92">
        <f>SUM(F633)</f>
        <v>0</v>
      </c>
      <c r="G635" s="92">
        <f>SUM(G633)</f>
        <v>16662</v>
      </c>
      <c r="H635" s="117">
        <f>SUM(H633)</f>
        <v>46575</v>
      </c>
      <c r="I635" s="75"/>
    </row>
    <row r="636" spans="1:9" ht="15.75" customHeight="1">
      <c r="A636" s="75"/>
      <c r="B636" s="119"/>
      <c r="C636" s="100"/>
      <c r="D636" s="97"/>
      <c r="E636" s="97"/>
      <c r="F636" s="97"/>
      <c r="G636" s="97"/>
      <c r="H636" s="120"/>
      <c r="I636" s="75"/>
    </row>
    <row r="637" spans="1:9" ht="15.75" customHeight="1">
      <c r="A637" s="87"/>
      <c r="B637" s="114" t="s">
        <v>345</v>
      </c>
      <c r="C637" s="90"/>
      <c r="D637" s="90"/>
      <c r="E637" s="90"/>
      <c r="F637" s="90"/>
      <c r="G637" s="90"/>
      <c r="H637" s="115"/>
      <c r="I637" s="75"/>
    </row>
    <row r="638" spans="1:13" ht="15" customHeight="1">
      <c r="A638" s="87"/>
      <c r="B638" s="116" t="s">
        <v>162</v>
      </c>
      <c r="C638" s="91" t="s">
        <v>163</v>
      </c>
      <c r="D638" s="92">
        <v>13013</v>
      </c>
      <c r="E638" s="93">
        <v>0</v>
      </c>
      <c r="F638" s="93">
        <v>0</v>
      </c>
      <c r="G638" s="92">
        <v>0</v>
      </c>
      <c r="H638" s="117">
        <v>13013</v>
      </c>
      <c r="I638" s="75">
        <v>13013</v>
      </c>
      <c r="J638" s="74">
        <v>0</v>
      </c>
      <c r="K638" s="74">
        <v>0</v>
      </c>
      <c r="L638" s="74">
        <v>0</v>
      </c>
      <c r="M638" s="74">
        <v>13013</v>
      </c>
    </row>
    <row r="639" spans="1:9" ht="15.75" customHeight="1">
      <c r="A639" s="87"/>
      <c r="B639" s="116" t="s">
        <v>346</v>
      </c>
      <c r="C639" s="91" t="s">
        <v>347</v>
      </c>
      <c r="D639" s="92">
        <v>13013</v>
      </c>
      <c r="E639" s="93">
        <v>0</v>
      </c>
      <c r="F639" s="93">
        <v>0</v>
      </c>
      <c r="G639" s="92">
        <v>0</v>
      </c>
      <c r="H639" s="117">
        <v>13013</v>
      </c>
      <c r="I639" s="75"/>
    </row>
    <row r="640" spans="1:9" ht="15.75" customHeight="1">
      <c r="A640" s="87"/>
      <c r="B640" s="118" t="s">
        <v>174</v>
      </c>
      <c r="C640" s="95"/>
      <c r="D640" s="92">
        <f>SUM(I638:I639)</f>
        <v>13013</v>
      </c>
      <c r="E640" s="92">
        <f>SUM(J638:J639)</f>
        <v>0</v>
      </c>
      <c r="F640" s="92">
        <f>SUM(K638:K639)</f>
        <v>0</v>
      </c>
      <c r="G640" s="92">
        <f>SUM(L638:L639)</f>
        <v>0</v>
      </c>
      <c r="H640" s="117">
        <f>SUM(M638:M639)</f>
        <v>13013</v>
      </c>
      <c r="I640" s="75"/>
    </row>
    <row r="641" spans="2:8" ht="15" customHeight="1">
      <c r="B641" s="119"/>
      <c r="C641" s="96"/>
      <c r="D641" s="97"/>
      <c r="E641" s="97"/>
      <c r="F641" s="97"/>
      <c r="G641" s="97"/>
      <c r="H641" s="120"/>
    </row>
    <row r="642" spans="1:9" ht="15.75" customHeight="1" thickBot="1">
      <c r="A642" s="98"/>
      <c r="B642" s="121" t="s">
        <v>348</v>
      </c>
      <c r="C642" s="99"/>
      <c r="D642" s="92">
        <f>SUM(D640)</f>
        <v>13013</v>
      </c>
      <c r="E642" s="92">
        <f>SUM(E640)</f>
        <v>0</v>
      </c>
      <c r="F642" s="92">
        <f>SUM(F640)</f>
        <v>0</v>
      </c>
      <c r="G642" s="92">
        <f>SUM(G640)</f>
        <v>0</v>
      </c>
      <c r="H642" s="117">
        <f>SUM(H640)</f>
        <v>13013</v>
      </c>
      <c r="I642" s="75"/>
    </row>
    <row r="643" spans="1:9" ht="15.75" customHeight="1">
      <c r="A643" s="75"/>
      <c r="B643" s="119"/>
      <c r="C643" s="100"/>
      <c r="D643" s="97"/>
      <c r="E643" s="97"/>
      <c r="F643" s="97"/>
      <c r="G643" s="97"/>
      <c r="H643" s="120"/>
      <c r="I643" s="75"/>
    </row>
    <row r="644" spans="1:9" ht="15.75" customHeight="1">
      <c r="A644" s="87"/>
      <c r="B644" s="114" t="s">
        <v>349</v>
      </c>
      <c r="C644" s="90"/>
      <c r="D644" s="90"/>
      <c r="E644" s="90"/>
      <c r="F644" s="90"/>
      <c r="G644" s="90"/>
      <c r="H644" s="115"/>
      <c r="I644" s="75"/>
    </row>
    <row r="645" spans="1:13" ht="15" customHeight="1">
      <c r="A645" s="87"/>
      <c r="B645" s="116" t="s">
        <v>350</v>
      </c>
      <c r="C645" s="91" t="s">
        <v>351</v>
      </c>
      <c r="D645" s="92">
        <v>3229</v>
      </c>
      <c r="E645" s="93">
        <v>19659</v>
      </c>
      <c r="F645" s="93">
        <v>3882</v>
      </c>
      <c r="G645" s="92">
        <v>13106</v>
      </c>
      <c r="H645" s="117">
        <v>-33418</v>
      </c>
      <c r="I645" s="75">
        <v>3229</v>
      </c>
      <c r="J645" s="74">
        <v>19659</v>
      </c>
      <c r="K645" s="74">
        <v>3882</v>
      </c>
      <c r="L645" s="74">
        <v>13106</v>
      </c>
      <c r="M645" s="74">
        <v>-33418</v>
      </c>
    </row>
    <row r="646" spans="1:9" ht="15.75" customHeight="1">
      <c r="A646" s="87"/>
      <c r="B646" s="118" t="s">
        <v>352</v>
      </c>
      <c r="C646" s="95"/>
      <c r="D646" s="92">
        <f>SUM(I645)</f>
        <v>3229</v>
      </c>
      <c r="E646" s="92">
        <f>SUM(J645)</f>
        <v>19659</v>
      </c>
      <c r="F646" s="92">
        <f>SUM(K645)</f>
        <v>3882</v>
      </c>
      <c r="G646" s="92">
        <f>SUM(L645)</f>
        <v>13106</v>
      </c>
      <c r="H646" s="117">
        <f>SUM(M645)</f>
        <v>-33418</v>
      </c>
      <c r="I646" s="75"/>
    </row>
    <row r="647" spans="1:8" ht="15" customHeight="1">
      <c r="A647" s="87"/>
      <c r="B647" s="119"/>
      <c r="C647" s="96"/>
      <c r="D647" s="97"/>
      <c r="E647" s="97"/>
      <c r="F647" s="97"/>
      <c r="G647" s="97"/>
      <c r="H647" s="120"/>
    </row>
    <row r="648" spans="1:9" ht="15.75" customHeight="1" thickBot="1">
      <c r="A648" s="98"/>
      <c r="B648" s="121" t="s">
        <v>353</v>
      </c>
      <c r="C648" s="99"/>
      <c r="D648" s="92">
        <f>SUM(D646)</f>
        <v>3229</v>
      </c>
      <c r="E648" s="92">
        <f>SUM(E646)</f>
        <v>19659</v>
      </c>
      <c r="F648" s="92">
        <f>SUM(F646)</f>
        <v>3882</v>
      </c>
      <c r="G648" s="92">
        <f>SUM(G646)</f>
        <v>13106</v>
      </c>
      <c r="H648" s="117">
        <f>SUM(H646)</f>
        <v>-33418</v>
      </c>
      <c r="I648" s="75"/>
    </row>
    <row r="649" spans="1:9" ht="15.75" customHeight="1">
      <c r="A649" s="75"/>
      <c r="B649" s="119"/>
      <c r="C649" s="100"/>
      <c r="D649" s="97"/>
      <c r="E649" s="97"/>
      <c r="F649" s="97"/>
      <c r="G649" s="97"/>
      <c r="H649" s="120"/>
      <c r="I649" s="75"/>
    </row>
    <row r="650" spans="1:9" ht="15.75" customHeight="1">
      <c r="A650" s="75"/>
      <c r="B650" s="121" t="s">
        <v>265</v>
      </c>
      <c r="C650" s="99"/>
      <c r="D650" s="92">
        <f>SUM(D635,D642,D648)</f>
        <v>96142</v>
      </c>
      <c r="E650" s="92">
        <f>SUM(E635,E642,E648)</f>
        <v>36322</v>
      </c>
      <c r="F650" s="92">
        <f>SUM(F635,F642,F648)</f>
        <v>3882</v>
      </c>
      <c r="G650" s="92">
        <f>SUM(G635,G642,G648)</f>
        <v>29768</v>
      </c>
      <c r="H650" s="117">
        <f>SUM(H635,H642,H648)</f>
        <v>26170</v>
      </c>
      <c r="I650" s="75"/>
    </row>
    <row r="651" spans="1:9" ht="15.75" customHeight="1">
      <c r="A651" s="75"/>
      <c r="B651" s="119"/>
      <c r="C651" s="100"/>
      <c r="D651" s="97"/>
      <c r="E651" s="97"/>
      <c r="F651" s="97"/>
      <c r="G651" s="97"/>
      <c r="H651" s="120"/>
      <c r="I651" s="75"/>
    </row>
    <row r="652" spans="1:9" ht="15.75" customHeight="1">
      <c r="A652" s="75"/>
      <c r="B652" s="121" t="s">
        <v>354</v>
      </c>
      <c r="C652" s="99"/>
      <c r="D652" s="92">
        <f>SUM(D650)</f>
        <v>96142</v>
      </c>
      <c r="E652" s="92">
        <f>SUM(E650)</f>
        <v>36322</v>
      </c>
      <c r="F652" s="92">
        <f>SUM(F650)</f>
        <v>3882</v>
      </c>
      <c r="G652" s="92">
        <f>SUM(G650)</f>
        <v>29768</v>
      </c>
      <c r="H652" s="117">
        <f>SUM(H650)</f>
        <v>26170</v>
      </c>
      <c r="I652" s="75"/>
    </row>
    <row r="653" spans="1:9" ht="15.75" customHeight="1">
      <c r="A653" s="75"/>
      <c r="B653" s="119"/>
      <c r="C653" s="100"/>
      <c r="D653" s="97"/>
      <c r="E653" s="97"/>
      <c r="F653" s="97"/>
      <c r="G653" s="97"/>
      <c r="H653" s="120"/>
      <c r="I653" s="75"/>
    </row>
    <row r="654" spans="1:9" ht="15.75" customHeight="1">
      <c r="A654" s="75"/>
      <c r="B654" s="119"/>
      <c r="C654" s="100"/>
      <c r="D654" s="97"/>
      <c r="E654" s="97"/>
      <c r="F654" s="97"/>
      <c r="G654" s="97"/>
      <c r="H654" s="120"/>
      <c r="I654" s="75"/>
    </row>
    <row r="655" spans="1:9" ht="16.5" customHeight="1" thickBot="1">
      <c r="A655" s="75"/>
      <c r="B655" s="122"/>
      <c r="C655" s="123"/>
      <c r="D655" s="124"/>
      <c r="E655" s="124"/>
      <c r="F655" s="124"/>
      <c r="G655" s="124"/>
      <c r="H655" s="125"/>
      <c r="I655" s="75"/>
    </row>
    <row r="656" spans="1:9" ht="16.5" customHeight="1" thickBot="1">
      <c r="A656" s="101"/>
      <c r="B656" s="102"/>
      <c r="C656" s="103" t="s">
        <v>7</v>
      </c>
      <c r="D656" s="104">
        <f>SUM(D96,D182,D274,D312,D421,D534,D573,D623,D652)</f>
        <v>16948385</v>
      </c>
      <c r="E656" s="104">
        <f>SUM(E96,E182,E274,E312,E421,E534,E573,E623,E652)</f>
        <v>5702428</v>
      </c>
      <c r="F656" s="104">
        <f>SUM(F96,F182,F274,F312,F421,F534,F573,F623,F652)</f>
        <v>3411711</v>
      </c>
      <c r="G656" s="104">
        <f>SUM(G96,G182,G274,G312,G421,G534,G573,G623,G652)</f>
        <v>3487833</v>
      </c>
      <c r="H656" s="104">
        <f>SUM(H96,H182,H274,H312,H421,H534,H573,H623,H652)</f>
        <v>4346413</v>
      </c>
      <c r="I656" s="87"/>
    </row>
  </sheetData>
  <sheetProtection selectLockedCells="1" selectUnlockedCells="1"/>
  <mergeCells count="154">
    <mergeCell ref="D1:O2"/>
    <mergeCell ref="B3:O3"/>
    <mergeCell ref="B4:H4"/>
    <mergeCell ref="B6:H6"/>
    <mergeCell ref="B9:H9"/>
    <mergeCell ref="B10:H10"/>
    <mergeCell ref="B11:H11"/>
    <mergeCell ref="B27:C27"/>
    <mergeCell ref="B29:C29"/>
    <mergeCell ref="B31:H31"/>
    <mergeCell ref="B62:C62"/>
    <mergeCell ref="B66:C66"/>
    <mergeCell ref="B73:C73"/>
    <mergeCell ref="B75:C75"/>
    <mergeCell ref="B77:H77"/>
    <mergeCell ref="B90:C90"/>
    <mergeCell ref="B92:C92"/>
    <mergeCell ref="B94:C94"/>
    <mergeCell ref="B96:C96"/>
    <mergeCell ref="B100:H100"/>
    <mergeCell ref="B101:H101"/>
    <mergeCell ref="B102:H102"/>
    <mergeCell ref="B120:C120"/>
    <mergeCell ref="B124:C124"/>
    <mergeCell ref="B126:C126"/>
    <mergeCell ref="B128:C128"/>
    <mergeCell ref="B130:H130"/>
    <mergeCell ref="B131:H131"/>
    <mergeCell ref="B148:C148"/>
    <mergeCell ref="B150:C150"/>
    <mergeCell ref="B152:H152"/>
    <mergeCell ref="B156:C156"/>
    <mergeCell ref="B158:C158"/>
    <mergeCell ref="B160:H160"/>
    <mergeCell ref="B173:C173"/>
    <mergeCell ref="B176:C176"/>
    <mergeCell ref="B178:C178"/>
    <mergeCell ref="B180:C180"/>
    <mergeCell ref="B182:C182"/>
    <mergeCell ref="B186:H186"/>
    <mergeCell ref="B187:H187"/>
    <mergeCell ref="B188:H188"/>
    <mergeCell ref="B214:C214"/>
    <mergeCell ref="B216:C216"/>
    <mergeCell ref="B218:H218"/>
    <mergeCell ref="B247:C247"/>
    <mergeCell ref="B252:C252"/>
    <mergeCell ref="B254:C254"/>
    <mergeCell ref="B256:H256"/>
    <mergeCell ref="B264:C264"/>
    <mergeCell ref="B268:C268"/>
    <mergeCell ref="B270:C270"/>
    <mergeCell ref="B272:C272"/>
    <mergeCell ref="B274:C274"/>
    <mergeCell ref="B278:H278"/>
    <mergeCell ref="B279:H279"/>
    <mergeCell ref="B280:H280"/>
    <mergeCell ref="B295:C295"/>
    <mergeCell ref="B297:C297"/>
    <mergeCell ref="B299:H299"/>
    <mergeCell ref="B302:C302"/>
    <mergeCell ref="B306:C306"/>
    <mergeCell ref="B308:C308"/>
    <mergeCell ref="B310:C310"/>
    <mergeCell ref="B312:C312"/>
    <mergeCell ref="B316:H316"/>
    <mergeCell ref="B317:H317"/>
    <mergeCell ref="B318:H318"/>
    <mergeCell ref="B335:C335"/>
    <mergeCell ref="B337:C337"/>
    <mergeCell ref="B339:H339"/>
    <mergeCell ref="B346:C346"/>
    <mergeCell ref="B348:C348"/>
    <mergeCell ref="B350:H350"/>
    <mergeCell ref="B371:C371"/>
    <mergeCell ref="B375:C375"/>
    <mergeCell ref="B377:C377"/>
    <mergeCell ref="B379:H379"/>
    <mergeCell ref="B386:C386"/>
    <mergeCell ref="B388:C388"/>
    <mergeCell ref="B390:H390"/>
    <mergeCell ref="B399:C399"/>
    <mergeCell ref="B401:C401"/>
    <mergeCell ref="B403:H403"/>
    <mergeCell ref="B415:C415"/>
    <mergeCell ref="B417:C417"/>
    <mergeCell ref="B419:C419"/>
    <mergeCell ref="B421:C421"/>
    <mergeCell ref="B425:H425"/>
    <mergeCell ref="B426:H426"/>
    <mergeCell ref="B427:H427"/>
    <mergeCell ref="B435:C435"/>
    <mergeCell ref="B438:C438"/>
    <mergeCell ref="B443:C443"/>
    <mergeCell ref="B445:C445"/>
    <mergeCell ref="B447:H447"/>
    <mergeCell ref="B452:C452"/>
    <mergeCell ref="B454:C454"/>
    <mergeCell ref="B456:H456"/>
    <mergeCell ref="B458:C458"/>
    <mergeCell ref="B460:C460"/>
    <mergeCell ref="B462:H462"/>
    <mergeCell ref="B482:C482"/>
    <mergeCell ref="B487:C487"/>
    <mergeCell ref="B489:C489"/>
    <mergeCell ref="B491:C491"/>
    <mergeCell ref="B493:H493"/>
    <mergeCell ref="B494:H494"/>
    <mergeCell ref="B497:C497"/>
    <mergeCell ref="B499:C499"/>
    <mergeCell ref="B501:H501"/>
    <mergeCell ref="B523:C523"/>
    <mergeCell ref="B528:C528"/>
    <mergeCell ref="B530:C530"/>
    <mergeCell ref="B532:C532"/>
    <mergeCell ref="B534:C534"/>
    <mergeCell ref="B538:H538"/>
    <mergeCell ref="B539:H539"/>
    <mergeCell ref="B540:H540"/>
    <mergeCell ref="B553:C553"/>
    <mergeCell ref="B558:C558"/>
    <mergeCell ref="B560:C560"/>
    <mergeCell ref="B562:C562"/>
    <mergeCell ref="B564:H564"/>
    <mergeCell ref="B565:H565"/>
    <mergeCell ref="B567:C567"/>
    <mergeCell ref="B569:C569"/>
    <mergeCell ref="B571:C571"/>
    <mergeCell ref="B573:C573"/>
    <mergeCell ref="B577:H577"/>
    <mergeCell ref="B578:H578"/>
    <mergeCell ref="B579:H579"/>
    <mergeCell ref="B587:C587"/>
    <mergeCell ref="B590:C590"/>
    <mergeCell ref="B592:C592"/>
    <mergeCell ref="B594:H594"/>
    <mergeCell ref="B613:C613"/>
    <mergeCell ref="B617:C617"/>
    <mergeCell ref="B619:C619"/>
    <mergeCell ref="B621:C621"/>
    <mergeCell ref="B623:C623"/>
    <mergeCell ref="B627:H627"/>
    <mergeCell ref="B628:H628"/>
    <mergeCell ref="B629:H629"/>
    <mergeCell ref="B633:C633"/>
    <mergeCell ref="B648:C648"/>
    <mergeCell ref="B650:C650"/>
    <mergeCell ref="B652:C652"/>
    <mergeCell ref="B635:C635"/>
    <mergeCell ref="B637:H637"/>
    <mergeCell ref="B640:C640"/>
    <mergeCell ref="B642:C642"/>
    <mergeCell ref="B644:H644"/>
    <mergeCell ref="B646:C646"/>
  </mergeCells>
  <printOptions/>
  <pageMargins left="0" right="0" top="0" bottom="0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H2"/>
    </sheetView>
  </sheetViews>
  <sheetFormatPr defaultColWidth="9.140625" defaultRowHeight="15"/>
  <cols>
    <col min="1" max="1" width="0.5625" style="1" customWidth="1"/>
    <col min="2" max="2" width="70.7109375" style="1" customWidth="1"/>
    <col min="3" max="3" width="12.7109375" style="1" customWidth="1"/>
    <col min="4" max="4" width="20.421875" style="1" customWidth="1"/>
    <col min="5" max="8" width="20.7109375" style="1" hidden="1" customWidth="1"/>
    <col min="9" max="13" width="10.7109375" style="1" hidden="1" customWidth="1"/>
    <col min="14" max="14" width="10.7109375" style="1" customWidth="1"/>
    <col min="15" max="16384" width="9.140625" style="1" customWidth="1"/>
  </cols>
  <sheetData>
    <row r="1" ht="3" customHeight="1">
      <c r="A1" s="2" t="s">
        <v>12</v>
      </c>
    </row>
    <row r="2" spans="1:9" ht="20.25" customHeight="1">
      <c r="A2" s="3"/>
      <c r="B2" s="29" t="s">
        <v>9</v>
      </c>
      <c r="C2" s="29"/>
      <c r="D2" s="29"/>
      <c r="E2" s="29"/>
      <c r="F2" s="29"/>
      <c r="G2" s="29"/>
      <c r="H2" s="29"/>
      <c r="I2" s="3"/>
    </row>
    <row r="3" spans="1:8" s="5" customFormat="1" ht="18" customHeight="1">
      <c r="A3" s="4" t="str">
        <f>CONCATENATE("Бюджет ",H4)</f>
        <v>Бюджет 2021</v>
      </c>
      <c r="B3" s="30" t="s">
        <v>13</v>
      </c>
      <c r="C3" s="30"/>
      <c r="D3" s="30"/>
      <c r="E3" s="30"/>
      <c r="F3" s="30"/>
      <c r="G3" s="30"/>
      <c r="H3" s="30"/>
    </row>
    <row r="4" spans="1:8" ht="15.75" customHeight="1">
      <c r="A4" s="3"/>
      <c r="B4" s="6" t="str">
        <f>IF(ISBLANK(A2),"Обща",A2)</f>
        <v>Обща</v>
      </c>
      <c r="C4" s="7" t="s">
        <v>1</v>
      </c>
      <c r="D4" s="8" t="s">
        <v>14</v>
      </c>
      <c r="E4" s="7" t="s">
        <v>2</v>
      </c>
      <c r="F4" s="8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7" t="s">
        <v>3</v>
      </c>
      <c r="H4" s="9">
        <v>2021</v>
      </c>
    </row>
    <row r="5" spans="1:8" ht="15.75" customHeight="1">
      <c r="A5" s="3"/>
      <c r="B5" s="35"/>
      <c r="C5" s="35"/>
      <c r="D5" s="35"/>
      <c r="E5" s="35"/>
      <c r="F5" s="35"/>
      <c r="G5" s="35"/>
      <c r="H5" s="35"/>
    </row>
    <row r="6" spans="1:8" ht="42" customHeight="1">
      <c r="A6" s="3"/>
      <c r="B6" s="11" t="s">
        <v>4</v>
      </c>
      <c r="C6" s="11" t="s">
        <v>5</v>
      </c>
      <c r="D6" s="11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1" t="str">
        <f>IF(OR(A1="B",A1="N",A1="R",A1="U"),"Стойност I-во тримесечие",A3)</f>
        <v>Стойност I-во тримесечие</v>
      </c>
      <c r="F6" s="11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1" t="str">
        <f>IF(OR(A1="B",A1="N",A1="R",A1="U"),"Стойност III-то тримесечие",CONCATENATE("Прогноза ",H4+2))</f>
        <v>Стойност III-то тримесечие</v>
      </c>
      <c r="H6" s="11" t="str">
        <f>IF(OR(A1="B",A1="N",A1="R",A1="U"),"Стойност IV-то тримесечие",CONCATENATE("Прогноза ",H4+3))</f>
        <v>Стойност IV-то тримесечие</v>
      </c>
    </row>
    <row r="7" spans="1:9" ht="15.75" customHeight="1">
      <c r="A7" s="12"/>
      <c r="B7" s="24"/>
      <c r="C7" s="25"/>
      <c r="D7" s="25"/>
      <c r="E7" s="25"/>
      <c r="F7" s="25"/>
      <c r="G7" s="25"/>
      <c r="H7" s="26"/>
      <c r="I7" s="3"/>
    </row>
    <row r="8" spans="1:9" ht="15.75" customHeight="1">
      <c r="A8" s="13"/>
      <c r="B8" s="33" t="s">
        <v>142</v>
      </c>
      <c r="C8" s="33"/>
      <c r="D8" s="33"/>
      <c r="E8" s="33"/>
      <c r="F8" s="33"/>
      <c r="G8" s="33"/>
      <c r="H8" s="33"/>
      <c r="I8" s="3"/>
    </row>
    <row r="9" spans="1:14" ht="15" customHeight="1">
      <c r="A9" s="13"/>
      <c r="B9" s="14" t="s">
        <v>145</v>
      </c>
      <c r="C9" s="15" t="s">
        <v>17</v>
      </c>
      <c r="D9" s="17">
        <v>943276</v>
      </c>
      <c r="E9" s="16">
        <v>290736</v>
      </c>
      <c r="F9" s="16">
        <v>225991</v>
      </c>
      <c r="G9" s="17">
        <v>170367</v>
      </c>
      <c r="H9" s="17">
        <v>256182</v>
      </c>
      <c r="I9" s="13">
        <v>943276</v>
      </c>
      <c r="J9" s="1">
        <v>290736</v>
      </c>
      <c r="K9" s="1">
        <v>225991</v>
      </c>
      <c r="L9" s="1">
        <v>170367</v>
      </c>
      <c r="M9" s="1">
        <v>256182</v>
      </c>
      <c r="N9" s="3"/>
    </row>
    <row r="10" spans="1:9" ht="15.75" customHeight="1">
      <c r="A10" s="13"/>
      <c r="B10" s="14" t="s">
        <v>146</v>
      </c>
      <c r="C10" s="15" t="s">
        <v>147</v>
      </c>
      <c r="D10" s="17">
        <v>809849</v>
      </c>
      <c r="E10" s="16">
        <v>250014</v>
      </c>
      <c r="F10" s="16">
        <v>188779</v>
      </c>
      <c r="G10" s="17">
        <v>149201</v>
      </c>
      <c r="H10" s="17">
        <v>221855</v>
      </c>
      <c r="I10" s="13"/>
    </row>
    <row r="11" spans="1:9" ht="15" customHeight="1">
      <c r="A11" s="13"/>
      <c r="B11" s="14" t="s">
        <v>148</v>
      </c>
      <c r="C11" s="15" t="s">
        <v>149</v>
      </c>
      <c r="D11" s="17">
        <v>133427</v>
      </c>
      <c r="E11" s="16">
        <v>40722</v>
      </c>
      <c r="F11" s="16">
        <v>37212</v>
      </c>
      <c r="G11" s="17">
        <v>21166</v>
      </c>
      <c r="H11" s="17">
        <v>34327</v>
      </c>
      <c r="I11" s="13"/>
    </row>
    <row r="12" spans="1:13" ht="15" customHeight="1">
      <c r="A12"/>
      <c r="B12" s="14" t="s">
        <v>150</v>
      </c>
      <c r="C12" s="15" t="s">
        <v>151</v>
      </c>
      <c r="D12" s="17">
        <v>202788</v>
      </c>
      <c r="E12" s="16">
        <v>67094</v>
      </c>
      <c r="F12" s="16">
        <v>65078</v>
      </c>
      <c r="G12" s="17">
        <v>32250</v>
      </c>
      <c r="H12" s="17">
        <v>38366</v>
      </c>
      <c r="I12" s="13">
        <v>202788</v>
      </c>
      <c r="J12" s="1">
        <v>67094</v>
      </c>
      <c r="K12" s="1">
        <v>65078</v>
      </c>
      <c r="L12" s="1">
        <v>32250</v>
      </c>
      <c r="M12" s="1">
        <v>38366</v>
      </c>
    </row>
    <row r="13" spans="1:9" ht="15" customHeight="1">
      <c r="A13"/>
      <c r="B13" s="14" t="s">
        <v>152</v>
      </c>
      <c r="C13" s="15" t="s">
        <v>153</v>
      </c>
      <c r="D13" s="17">
        <v>202788</v>
      </c>
      <c r="E13" s="16">
        <v>67094</v>
      </c>
      <c r="F13" s="16">
        <v>65078</v>
      </c>
      <c r="G13" s="17">
        <v>32250</v>
      </c>
      <c r="H13" s="17">
        <v>38366</v>
      </c>
      <c r="I13" s="13"/>
    </row>
    <row r="14" spans="1:9" ht="15" customHeight="1">
      <c r="A14"/>
      <c r="B14" s="14" t="s">
        <v>177</v>
      </c>
      <c r="C14" s="15" t="s">
        <v>178</v>
      </c>
      <c r="D14" s="17">
        <v>0</v>
      </c>
      <c r="E14" s="16">
        <v>0</v>
      </c>
      <c r="F14" s="16">
        <v>0</v>
      </c>
      <c r="G14" s="17">
        <v>0</v>
      </c>
      <c r="H14" s="17">
        <v>0</v>
      </c>
      <c r="I14" s="13"/>
    </row>
    <row r="15" spans="1:13" ht="15" customHeight="1">
      <c r="A15"/>
      <c r="B15" s="14" t="s">
        <v>154</v>
      </c>
      <c r="C15" s="15" t="s">
        <v>155</v>
      </c>
      <c r="D15" s="17">
        <v>265849</v>
      </c>
      <c r="E15" s="16">
        <v>74901</v>
      </c>
      <c r="F15" s="16">
        <v>67861</v>
      </c>
      <c r="G15" s="17">
        <v>42166</v>
      </c>
      <c r="H15" s="17">
        <v>80921</v>
      </c>
      <c r="I15" s="13">
        <v>265849</v>
      </c>
      <c r="J15" s="1">
        <v>74901</v>
      </c>
      <c r="K15" s="1">
        <v>67861</v>
      </c>
      <c r="L15" s="1">
        <v>42166</v>
      </c>
      <c r="M15" s="1">
        <v>80921</v>
      </c>
    </row>
    <row r="16" spans="1:14" ht="15" customHeight="1">
      <c r="A16"/>
      <c r="B16" s="14" t="s">
        <v>156</v>
      </c>
      <c r="C16" s="15" t="s">
        <v>157</v>
      </c>
      <c r="D16" s="17">
        <v>162707</v>
      </c>
      <c r="E16" s="16">
        <v>44932</v>
      </c>
      <c r="F16" s="16">
        <v>41503</v>
      </c>
      <c r="G16" s="17">
        <v>25979</v>
      </c>
      <c r="H16" s="17">
        <v>50293</v>
      </c>
      <c r="I16" s="13"/>
      <c r="N16" s="3"/>
    </row>
    <row r="17" spans="2:9" ht="15" customHeight="1">
      <c r="B17" s="14" t="s">
        <v>158</v>
      </c>
      <c r="C17" s="15" t="s">
        <v>159</v>
      </c>
      <c r="D17" s="17">
        <v>66314</v>
      </c>
      <c r="E17" s="16">
        <v>18985</v>
      </c>
      <c r="F17" s="16">
        <v>16646</v>
      </c>
      <c r="G17" s="17">
        <v>10581</v>
      </c>
      <c r="H17" s="17">
        <v>20102</v>
      </c>
      <c r="I17" s="13"/>
    </row>
    <row r="18" spans="2:9" ht="15" customHeight="1">
      <c r="B18" s="14" t="s">
        <v>160</v>
      </c>
      <c r="C18" s="15" t="s">
        <v>161</v>
      </c>
      <c r="D18" s="17">
        <v>36828</v>
      </c>
      <c r="E18" s="16">
        <v>10984</v>
      </c>
      <c r="F18" s="16">
        <v>9712</v>
      </c>
      <c r="G18" s="17">
        <v>5606</v>
      </c>
      <c r="H18" s="17">
        <v>10526</v>
      </c>
      <c r="I18" s="13"/>
    </row>
    <row r="19" spans="2:13" ht="15" customHeight="1">
      <c r="B19" s="14" t="s">
        <v>162</v>
      </c>
      <c r="C19" s="15" t="s">
        <v>163</v>
      </c>
      <c r="D19" s="17">
        <v>542135</v>
      </c>
      <c r="E19" s="16">
        <v>126207</v>
      </c>
      <c r="F19" s="16">
        <v>102853</v>
      </c>
      <c r="G19" s="17">
        <v>77195</v>
      </c>
      <c r="H19" s="17">
        <v>235880</v>
      </c>
      <c r="I19" s="13">
        <v>542135</v>
      </c>
      <c r="J19" s="1">
        <v>126207</v>
      </c>
      <c r="K19" s="1">
        <v>102853</v>
      </c>
      <c r="L19" s="1">
        <v>77195</v>
      </c>
      <c r="M19" s="1">
        <v>235880</v>
      </c>
    </row>
    <row r="20" spans="2:9" ht="15" customHeight="1">
      <c r="B20" s="14" t="s">
        <v>164</v>
      </c>
      <c r="C20" s="15" t="s">
        <v>165</v>
      </c>
      <c r="D20" s="17">
        <v>11815</v>
      </c>
      <c r="E20" s="16">
        <v>1875</v>
      </c>
      <c r="F20" s="16">
        <v>1175</v>
      </c>
      <c r="G20" s="17">
        <v>1375</v>
      </c>
      <c r="H20" s="17">
        <v>7390</v>
      </c>
      <c r="I20" s="13"/>
    </row>
    <row r="21" spans="2:9" ht="15" customHeight="1">
      <c r="B21" s="14" t="s">
        <v>179</v>
      </c>
      <c r="C21" s="15" t="s">
        <v>180</v>
      </c>
      <c r="D21" s="17">
        <v>3604</v>
      </c>
      <c r="E21" s="16">
        <v>50</v>
      </c>
      <c r="F21" s="16">
        <v>50</v>
      </c>
      <c r="G21" s="17">
        <v>50</v>
      </c>
      <c r="H21" s="17">
        <v>3454</v>
      </c>
      <c r="I21" s="13"/>
    </row>
    <row r="22" spans="2:9" ht="15" customHeight="1">
      <c r="B22" s="14" t="s">
        <v>181</v>
      </c>
      <c r="C22" s="15" t="s">
        <v>182</v>
      </c>
      <c r="D22" s="17">
        <v>2700</v>
      </c>
      <c r="E22" s="16">
        <v>0</v>
      </c>
      <c r="F22" s="16">
        <v>0</v>
      </c>
      <c r="G22" s="17">
        <v>0</v>
      </c>
      <c r="H22" s="17">
        <v>2700</v>
      </c>
      <c r="I22" s="13"/>
    </row>
    <row r="23" spans="2:9" ht="15" customHeight="1">
      <c r="B23" s="14" t="s">
        <v>183</v>
      </c>
      <c r="C23" s="15" t="s">
        <v>184</v>
      </c>
      <c r="D23" s="17">
        <v>446</v>
      </c>
      <c r="E23" s="16">
        <v>0</v>
      </c>
      <c r="F23" s="16">
        <v>0</v>
      </c>
      <c r="G23" s="17">
        <v>0</v>
      </c>
      <c r="H23" s="17">
        <v>446</v>
      </c>
      <c r="I23" s="13"/>
    </row>
    <row r="24" spans="2:9" ht="15" customHeight="1">
      <c r="B24" s="14" t="s">
        <v>166</v>
      </c>
      <c r="C24" s="15" t="s">
        <v>167</v>
      </c>
      <c r="D24" s="17">
        <v>156417</v>
      </c>
      <c r="E24" s="16">
        <v>33255</v>
      </c>
      <c r="F24" s="16">
        <v>35072</v>
      </c>
      <c r="G24" s="17">
        <v>10500</v>
      </c>
      <c r="H24" s="17">
        <v>77590</v>
      </c>
      <c r="I24" s="13"/>
    </row>
    <row r="25" spans="2:9" ht="15" customHeight="1">
      <c r="B25" s="14" t="s">
        <v>168</v>
      </c>
      <c r="C25" s="15" t="s">
        <v>169</v>
      </c>
      <c r="D25" s="17">
        <v>90499</v>
      </c>
      <c r="E25" s="16">
        <v>34500</v>
      </c>
      <c r="F25" s="16">
        <v>25000</v>
      </c>
      <c r="G25" s="17">
        <v>25000</v>
      </c>
      <c r="H25" s="17">
        <v>5999</v>
      </c>
      <c r="I25" s="13"/>
    </row>
    <row r="26" spans="2:9" ht="15" customHeight="1">
      <c r="B26" s="14" t="s">
        <v>170</v>
      </c>
      <c r="C26" s="15" t="s">
        <v>171</v>
      </c>
      <c r="D26" s="17">
        <v>180981</v>
      </c>
      <c r="E26" s="16">
        <v>25500</v>
      </c>
      <c r="F26" s="16">
        <v>22036</v>
      </c>
      <c r="G26" s="17">
        <v>20500</v>
      </c>
      <c r="H26" s="17">
        <v>112945</v>
      </c>
      <c r="I26" s="13"/>
    </row>
    <row r="27" spans="2:9" ht="15" customHeight="1">
      <c r="B27" s="14" t="s">
        <v>185</v>
      </c>
      <c r="C27" s="15" t="s">
        <v>186</v>
      </c>
      <c r="D27" s="17">
        <v>19339</v>
      </c>
      <c r="E27" s="16">
        <v>10000</v>
      </c>
      <c r="F27" s="16">
        <v>5000</v>
      </c>
      <c r="G27" s="17">
        <v>5000</v>
      </c>
      <c r="H27" s="17">
        <v>-661</v>
      </c>
      <c r="I27" s="13"/>
    </row>
    <row r="28" spans="2:9" ht="15" customHeight="1">
      <c r="B28" s="14" t="s">
        <v>172</v>
      </c>
      <c r="C28" s="15" t="s">
        <v>173</v>
      </c>
      <c r="D28" s="17">
        <v>6968</v>
      </c>
      <c r="E28" s="16">
        <v>2550</v>
      </c>
      <c r="F28" s="16">
        <v>1310</v>
      </c>
      <c r="G28" s="17">
        <v>1550</v>
      </c>
      <c r="H28" s="17">
        <v>1558</v>
      </c>
      <c r="I28" s="13"/>
    </row>
    <row r="29" spans="2:9" ht="15" customHeight="1">
      <c r="B29" s="14" t="s">
        <v>187</v>
      </c>
      <c r="C29" s="15" t="s">
        <v>188</v>
      </c>
      <c r="D29" s="17">
        <v>0</v>
      </c>
      <c r="E29" s="16">
        <v>100</v>
      </c>
      <c r="F29" s="16">
        <v>200</v>
      </c>
      <c r="G29" s="17">
        <v>200</v>
      </c>
      <c r="H29" s="17">
        <v>-500</v>
      </c>
      <c r="I29" s="13"/>
    </row>
    <row r="30" spans="2:9" ht="15" customHeight="1">
      <c r="B30" s="14" t="s">
        <v>189</v>
      </c>
      <c r="C30" s="15" t="s">
        <v>190</v>
      </c>
      <c r="D30" s="17">
        <v>3287</v>
      </c>
      <c r="E30" s="16">
        <v>5000</v>
      </c>
      <c r="F30" s="16">
        <v>0</v>
      </c>
      <c r="G30" s="17">
        <v>0</v>
      </c>
      <c r="H30" s="17">
        <v>-1713</v>
      </c>
      <c r="I30" s="13"/>
    </row>
    <row r="31" spans="2:9" ht="15" customHeight="1">
      <c r="B31" s="14" t="s">
        <v>191</v>
      </c>
      <c r="C31" s="15" t="s">
        <v>192</v>
      </c>
      <c r="D31" s="17">
        <v>143</v>
      </c>
      <c r="E31" s="16">
        <v>367</v>
      </c>
      <c r="F31" s="16">
        <v>0</v>
      </c>
      <c r="G31" s="17">
        <v>0</v>
      </c>
      <c r="H31" s="17">
        <v>-224</v>
      </c>
      <c r="I31" s="13"/>
    </row>
    <row r="32" spans="2:9" ht="15" customHeight="1">
      <c r="B32" s="14" t="s">
        <v>193</v>
      </c>
      <c r="C32" s="15" t="s">
        <v>194</v>
      </c>
      <c r="D32" s="17">
        <v>63191</v>
      </c>
      <c r="E32" s="16">
        <v>12750</v>
      </c>
      <c r="F32" s="16">
        <v>12750</v>
      </c>
      <c r="G32" s="17">
        <v>12750</v>
      </c>
      <c r="H32" s="17">
        <v>24941</v>
      </c>
      <c r="I32" s="13"/>
    </row>
    <row r="33" spans="2:9" ht="15" customHeight="1">
      <c r="B33" s="14" t="s">
        <v>195</v>
      </c>
      <c r="C33" s="15" t="s">
        <v>196</v>
      </c>
      <c r="D33" s="17">
        <v>2745</v>
      </c>
      <c r="E33" s="16">
        <v>260</v>
      </c>
      <c r="F33" s="16">
        <v>260</v>
      </c>
      <c r="G33" s="17">
        <v>270</v>
      </c>
      <c r="H33" s="17">
        <v>1955</v>
      </c>
      <c r="I33" s="13"/>
    </row>
    <row r="34" spans="2:13" ht="15" customHeight="1">
      <c r="B34" s="14" t="s">
        <v>197</v>
      </c>
      <c r="C34" s="15" t="s">
        <v>198</v>
      </c>
      <c r="D34" s="17">
        <v>3279</v>
      </c>
      <c r="E34" s="16">
        <v>1600</v>
      </c>
      <c r="F34" s="16">
        <v>150</v>
      </c>
      <c r="G34" s="17">
        <v>150</v>
      </c>
      <c r="H34" s="17">
        <v>1379</v>
      </c>
      <c r="I34" s="13">
        <v>3279</v>
      </c>
      <c r="J34" s="1">
        <v>1600</v>
      </c>
      <c r="K34" s="1">
        <v>150</v>
      </c>
      <c r="L34" s="1">
        <v>150</v>
      </c>
      <c r="M34" s="1">
        <v>1379</v>
      </c>
    </row>
    <row r="35" spans="2:9" ht="15" customHeight="1">
      <c r="B35" s="14" t="s">
        <v>199</v>
      </c>
      <c r="C35" s="15" t="s">
        <v>200</v>
      </c>
      <c r="D35" s="17">
        <v>2464</v>
      </c>
      <c r="E35" s="16">
        <v>1500</v>
      </c>
      <c r="F35" s="16">
        <v>0</v>
      </c>
      <c r="G35" s="17">
        <v>0</v>
      </c>
      <c r="H35" s="17">
        <v>964</v>
      </c>
      <c r="I35" s="13"/>
    </row>
    <row r="36" spans="2:9" ht="15" customHeight="1">
      <c r="B36" s="14" t="s">
        <v>201</v>
      </c>
      <c r="C36" s="15" t="s">
        <v>202</v>
      </c>
      <c r="D36" s="17">
        <v>815</v>
      </c>
      <c r="E36" s="16">
        <v>100</v>
      </c>
      <c r="F36" s="16">
        <v>150</v>
      </c>
      <c r="G36" s="17">
        <v>150</v>
      </c>
      <c r="H36" s="17">
        <v>415</v>
      </c>
      <c r="I36" s="13"/>
    </row>
    <row r="37" spans="2:13" ht="15" customHeight="1">
      <c r="B37" s="14" t="s">
        <v>203</v>
      </c>
      <c r="C37" s="15" t="s">
        <v>204</v>
      </c>
      <c r="D37" s="17">
        <v>4980</v>
      </c>
      <c r="E37" s="16">
        <v>1250</v>
      </c>
      <c r="F37" s="16">
        <v>1250</v>
      </c>
      <c r="G37" s="17">
        <v>1250</v>
      </c>
      <c r="H37" s="17">
        <v>1230</v>
      </c>
      <c r="I37" s="13">
        <v>4980</v>
      </c>
      <c r="J37" s="1">
        <v>1250</v>
      </c>
      <c r="K37" s="1">
        <v>1250</v>
      </c>
      <c r="L37" s="1">
        <v>1250</v>
      </c>
      <c r="M37" s="1">
        <v>1230</v>
      </c>
    </row>
    <row r="38" spans="2:9" ht="15" customHeight="1">
      <c r="B38" s="14" t="s">
        <v>205</v>
      </c>
      <c r="C38" s="15" t="s">
        <v>206</v>
      </c>
      <c r="D38" s="17">
        <v>4980</v>
      </c>
      <c r="E38" s="16">
        <v>1250</v>
      </c>
      <c r="F38" s="16">
        <v>1250</v>
      </c>
      <c r="G38" s="17">
        <v>1250</v>
      </c>
      <c r="H38" s="17">
        <v>1230</v>
      </c>
      <c r="I38" s="13"/>
    </row>
    <row r="39" spans="2:9" ht="15.75" customHeight="1">
      <c r="B39" s="32" t="s">
        <v>174</v>
      </c>
      <c r="C39" s="32"/>
      <c r="D39" s="17">
        <f>SUM(I9:I38)</f>
        <v>1962307</v>
      </c>
      <c r="E39" s="17">
        <f>SUM(J9:J38)</f>
        <v>561788</v>
      </c>
      <c r="F39" s="17">
        <f>SUM(K9:K38)</f>
        <v>463183</v>
      </c>
      <c r="G39" s="17">
        <f>SUM(L9:L38)</f>
        <v>323378</v>
      </c>
      <c r="H39" s="17">
        <f>SUM(M9:M38)</f>
        <v>613958</v>
      </c>
      <c r="I39" s="13"/>
    </row>
    <row r="40" spans="2:8" ht="15" customHeight="1">
      <c r="B40" s="18"/>
      <c r="C40" s="10"/>
      <c r="D40" s="20"/>
      <c r="E40" s="20"/>
      <c r="F40" s="20"/>
      <c r="G40" s="20"/>
      <c r="H40" s="21"/>
    </row>
    <row r="41" spans="1:13" ht="15" customHeight="1">
      <c r="A41" s="13"/>
      <c r="B41" s="14" t="s">
        <v>207</v>
      </c>
      <c r="C41" s="15" t="s">
        <v>82</v>
      </c>
      <c r="D41" s="17">
        <v>3000</v>
      </c>
      <c r="E41" s="16">
        <v>0</v>
      </c>
      <c r="F41" s="16">
        <v>0</v>
      </c>
      <c r="G41" s="17">
        <v>0</v>
      </c>
      <c r="H41" s="17">
        <v>3000</v>
      </c>
      <c r="I41" s="13">
        <v>3000</v>
      </c>
      <c r="J41" s="1">
        <v>0</v>
      </c>
      <c r="K41" s="1">
        <v>0</v>
      </c>
      <c r="L41" s="1">
        <v>0</v>
      </c>
      <c r="M41" s="1">
        <v>3000</v>
      </c>
    </row>
    <row r="42" spans="1:13" ht="15.75" customHeight="1">
      <c r="A42" s="13"/>
      <c r="B42" s="14" t="s">
        <v>208</v>
      </c>
      <c r="C42" s="15" t="s">
        <v>209</v>
      </c>
      <c r="D42" s="17">
        <v>6048</v>
      </c>
      <c r="E42" s="16">
        <v>0</v>
      </c>
      <c r="F42" s="16">
        <v>0</v>
      </c>
      <c r="G42" s="17">
        <v>0</v>
      </c>
      <c r="H42" s="17">
        <v>6048</v>
      </c>
      <c r="I42" s="13">
        <v>6048</v>
      </c>
      <c r="J42" s="1">
        <v>0</v>
      </c>
      <c r="K42" s="1">
        <v>0</v>
      </c>
      <c r="L42" s="1">
        <v>0</v>
      </c>
      <c r="M42" s="1">
        <v>6048</v>
      </c>
    </row>
    <row r="43" spans="1:9" ht="15.75" customHeight="1">
      <c r="A43" s="13"/>
      <c r="B43" s="32" t="s">
        <v>210</v>
      </c>
      <c r="C43" s="32"/>
      <c r="D43" s="17">
        <f>SUM(I41:I42)</f>
        <v>9048</v>
      </c>
      <c r="E43" s="17">
        <f>SUM(J41:J42)</f>
        <v>0</v>
      </c>
      <c r="F43" s="17">
        <f>SUM(K41:K42)</f>
        <v>0</v>
      </c>
      <c r="G43" s="17">
        <f>SUM(L41:L42)</f>
        <v>0</v>
      </c>
      <c r="H43" s="17">
        <f>SUM(M41:M42)</f>
        <v>9048</v>
      </c>
      <c r="I43" s="13"/>
    </row>
    <row r="44" spans="2:8" ht="15" customHeight="1">
      <c r="B44" s="18"/>
      <c r="C44" s="10"/>
      <c r="D44" s="20"/>
      <c r="E44" s="20"/>
      <c r="F44" s="20"/>
      <c r="G44" s="20"/>
      <c r="H44" s="21"/>
    </row>
    <row r="45" spans="1:13" ht="15" customHeight="1">
      <c r="A45" s="13"/>
      <c r="B45" s="14" t="s">
        <v>211</v>
      </c>
      <c r="C45" s="15" t="s">
        <v>212</v>
      </c>
      <c r="D45" s="17">
        <v>0</v>
      </c>
      <c r="E45" s="16">
        <v>5500</v>
      </c>
      <c r="F45" s="16">
        <v>31000</v>
      </c>
      <c r="G45" s="17">
        <v>0</v>
      </c>
      <c r="H45" s="17">
        <v>-36500</v>
      </c>
      <c r="I45" s="13">
        <v>0</v>
      </c>
      <c r="J45" s="1">
        <v>5500</v>
      </c>
      <c r="K45" s="1">
        <v>31000</v>
      </c>
      <c r="L45" s="1">
        <v>0</v>
      </c>
      <c r="M45" s="1">
        <v>-36500</v>
      </c>
    </row>
    <row r="46" spans="1:9" ht="15.75" customHeight="1">
      <c r="A46" s="13"/>
      <c r="B46" s="14" t="s">
        <v>213</v>
      </c>
      <c r="C46" s="15" t="s">
        <v>214</v>
      </c>
      <c r="D46" s="17">
        <v>0</v>
      </c>
      <c r="E46" s="16">
        <v>0</v>
      </c>
      <c r="F46" s="16">
        <v>31000</v>
      </c>
      <c r="G46" s="17">
        <v>0</v>
      </c>
      <c r="H46" s="17">
        <v>-31000</v>
      </c>
      <c r="I46" s="13"/>
    </row>
    <row r="47" spans="1:9" ht="15" customHeight="1">
      <c r="A47" s="13"/>
      <c r="B47" s="14" t="s">
        <v>215</v>
      </c>
      <c r="C47" s="15" t="s">
        <v>216</v>
      </c>
      <c r="D47" s="17">
        <v>0</v>
      </c>
      <c r="E47" s="16">
        <v>5500</v>
      </c>
      <c r="F47" s="16">
        <v>0</v>
      </c>
      <c r="G47" s="17">
        <v>0</v>
      </c>
      <c r="H47" s="17">
        <v>-5500</v>
      </c>
      <c r="I47" s="13"/>
    </row>
    <row r="48" spans="2:13" ht="15" customHeight="1">
      <c r="B48" s="14" t="s">
        <v>217</v>
      </c>
      <c r="C48" s="15" t="s">
        <v>218</v>
      </c>
      <c r="D48" s="17">
        <v>20000</v>
      </c>
      <c r="E48" s="16">
        <v>0</v>
      </c>
      <c r="F48" s="16">
        <v>25000</v>
      </c>
      <c r="G48" s="17">
        <v>0</v>
      </c>
      <c r="H48" s="17">
        <v>-5000</v>
      </c>
      <c r="I48" s="13">
        <v>20000</v>
      </c>
      <c r="J48" s="1">
        <v>0</v>
      </c>
      <c r="K48" s="1">
        <v>25000</v>
      </c>
      <c r="L48" s="1">
        <v>0</v>
      </c>
      <c r="M48" s="1">
        <v>-5000</v>
      </c>
    </row>
    <row r="49" spans="2:9" ht="15" customHeight="1">
      <c r="B49" s="14" t="s">
        <v>219</v>
      </c>
      <c r="C49" s="15" t="s">
        <v>220</v>
      </c>
      <c r="D49" s="17">
        <v>20000</v>
      </c>
      <c r="E49" s="16">
        <v>0</v>
      </c>
      <c r="F49" s="16">
        <v>25000</v>
      </c>
      <c r="G49" s="17">
        <v>0</v>
      </c>
      <c r="H49" s="17">
        <v>-5000</v>
      </c>
      <c r="I49" s="13"/>
    </row>
    <row r="50" spans="2:9" ht="15.75" customHeight="1">
      <c r="B50" s="32" t="s">
        <v>221</v>
      </c>
      <c r="C50" s="32"/>
      <c r="D50" s="17">
        <f>SUM(I45:I49)</f>
        <v>20000</v>
      </c>
      <c r="E50" s="17">
        <f>SUM(J45:J49)</f>
        <v>5500</v>
      </c>
      <c r="F50" s="17">
        <f>SUM(K45:K49)</f>
        <v>56000</v>
      </c>
      <c r="G50" s="17">
        <f>SUM(L45:L49)</f>
        <v>0</v>
      </c>
      <c r="H50" s="17">
        <f>SUM(M45:M49)</f>
        <v>-41500</v>
      </c>
      <c r="I50" s="13"/>
    </row>
    <row r="51" spans="2:8" ht="15" customHeight="1">
      <c r="B51" s="18"/>
      <c r="C51" s="10"/>
      <c r="D51" s="20"/>
      <c r="E51" s="20"/>
      <c r="F51" s="20"/>
      <c r="G51" s="20"/>
      <c r="H51" s="21"/>
    </row>
    <row r="52" spans="1:9" ht="15.75" customHeight="1">
      <c r="A52" s="3"/>
      <c r="B52" s="31" t="s">
        <v>226</v>
      </c>
      <c r="C52" s="31"/>
      <c r="D52" s="17">
        <f>SUM(D39,D43,D50)</f>
        <v>1991355</v>
      </c>
      <c r="E52" s="17">
        <f>SUM(E39,E43,E50)</f>
        <v>567288</v>
      </c>
      <c r="F52" s="17">
        <f>SUM(F39,F43,F50)</f>
        <v>519183</v>
      </c>
      <c r="G52" s="17">
        <f>SUM(G39,G43,G50)</f>
        <v>323378</v>
      </c>
      <c r="H52" s="17">
        <f>SUM(H39,H43,H50)</f>
        <v>581506</v>
      </c>
      <c r="I52" s="13"/>
    </row>
    <row r="53" spans="1:9" ht="15.75" customHeight="1">
      <c r="A53" s="3"/>
      <c r="B53" s="18"/>
      <c r="C53" s="19"/>
      <c r="D53" s="20"/>
      <c r="E53" s="20"/>
      <c r="F53" s="20"/>
      <c r="G53" s="20"/>
      <c r="H53" s="21"/>
      <c r="I53" s="3"/>
    </row>
    <row r="54" spans="1:9" ht="15.75" customHeight="1">
      <c r="A54" s="13"/>
      <c r="B54" s="33" t="s">
        <v>227</v>
      </c>
      <c r="C54" s="33"/>
      <c r="D54" s="33"/>
      <c r="E54" s="33"/>
      <c r="F54" s="33"/>
      <c r="G54" s="33"/>
      <c r="H54" s="33"/>
      <c r="I54" s="3"/>
    </row>
    <row r="55" spans="1:13" ht="15" customHeight="1">
      <c r="A55" s="13"/>
      <c r="B55" s="14" t="s">
        <v>145</v>
      </c>
      <c r="C55" s="15" t="s">
        <v>17</v>
      </c>
      <c r="D55" s="17">
        <v>54000</v>
      </c>
      <c r="E55" s="16">
        <v>16200</v>
      </c>
      <c r="F55" s="16">
        <v>13500</v>
      </c>
      <c r="G55" s="17">
        <v>10800</v>
      </c>
      <c r="H55" s="17">
        <v>13500</v>
      </c>
      <c r="I55" s="13">
        <v>54000</v>
      </c>
      <c r="J55" s="1">
        <v>16200</v>
      </c>
      <c r="K55" s="1">
        <v>13500</v>
      </c>
      <c r="L55" s="1">
        <v>10800</v>
      </c>
      <c r="M55" s="1">
        <v>13500</v>
      </c>
    </row>
    <row r="56" spans="1:9" ht="15.75" customHeight="1">
      <c r="A56" s="13"/>
      <c r="B56" s="14" t="s">
        <v>146</v>
      </c>
      <c r="C56" s="15" t="s">
        <v>147</v>
      </c>
      <c r="D56" s="17">
        <v>54000</v>
      </c>
      <c r="E56" s="16">
        <v>16200</v>
      </c>
      <c r="F56" s="16">
        <v>13500</v>
      </c>
      <c r="G56" s="17">
        <v>10800</v>
      </c>
      <c r="H56" s="17">
        <v>13500</v>
      </c>
      <c r="I56" s="13"/>
    </row>
    <row r="57" spans="1:13" ht="15" customHeight="1">
      <c r="A57" s="13"/>
      <c r="B57" s="14" t="s">
        <v>150</v>
      </c>
      <c r="C57" s="15" t="s">
        <v>151</v>
      </c>
      <c r="D57" s="17">
        <v>52680</v>
      </c>
      <c r="E57" s="16">
        <v>16020</v>
      </c>
      <c r="F57" s="16">
        <v>13350</v>
      </c>
      <c r="G57" s="17">
        <v>10680</v>
      </c>
      <c r="H57" s="17">
        <v>12630</v>
      </c>
      <c r="I57" s="13">
        <v>52680</v>
      </c>
      <c r="J57" s="1">
        <v>16020</v>
      </c>
      <c r="K57" s="1">
        <v>13350</v>
      </c>
      <c r="L57" s="1">
        <v>10680</v>
      </c>
      <c r="M57" s="1">
        <v>12630</v>
      </c>
    </row>
    <row r="58" spans="2:9" ht="15" customHeight="1">
      <c r="B58" s="14" t="s">
        <v>152</v>
      </c>
      <c r="C58" s="15" t="s">
        <v>153</v>
      </c>
      <c r="D58" s="17">
        <v>28680</v>
      </c>
      <c r="E58" s="16">
        <v>8820</v>
      </c>
      <c r="F58" s="16">
        <v>7350</v>
      </c>
      <c r="G58" s="17">
        <v>5880</v>
      </c>
      <c r="H58" s="17">
        <v>6630</v>
      </c>
      <c r="I58" s="13"/>
    </row>
    <row r="59" spans="2:9" ht="15" customHeight="1">
      <c r="B59" s="14" t="s">
        <v>177</v>
      </c>
      <c r="C59" s="15" t="s">
        <v>178</v>
      </c>
      <c r="D59" s="17">
        <v>24000</v>
      </c>
      <c r="E59" s="16">
        <v>7200</v>
      </c>
      <c r="F59" s="16">
        <v>6000</v>
      </c>
      <c r="G59" s="17">
        <v>4800</v>
      </c>
      <c r="H59" s="17">
        <v>6000</v>
      </c>
      <c r="I59" s="13"/>
    </row>
    <row r="60" spans="2:13" ht="15" customHeight="1">
      <c r="B60" s="14" t="s">
        <v>154</v>
      </c>
      <c r="C60" s="15" t="s">
        <v>155</v>
      </c>
      <c r="D60" s="17">
        <v>21374</v>
      </c>
      <c r="E60" s="16">
        <v>6317</v>
      </c>
      <c r="F60" s="16">
        <v>5264</v>
      </c>
      <c r="G60" s="17">
        <v>4213</v>
      </c>
      <c r="H60" s="17">
        <v>5580</v>
      </c>
      <c r="I60" s="13">
        <v>21374</v>
      </c>
      <c r="J60" s="1">
        <v>6317</v>
      </c>
      <c r="K60" s="1">
        <v>5264</v>
      </c>
      <c r="L60" s="1">
        <v>4213</v>
      </c>
      <c r="M60" s="1">
        <v>5580</v>
      </c>
    </row>
    <row r="61" spans="2:9" ht="15" customHeight="1">
      <c r="B61" s="14" t="s">
        <v>156</v>
      </c>
      <c r="C61" s="15" t="s">
        <v>157</v>
      </c>
      <c r="D61" s="17">
        <v>13204</v>
      </c>
      <c r="E61" s="16">
        <v>3866</v>
      </c>
      <c r="F61" s="16">
        <v>3222</v>
      </c>
      <c r="G61" s="17">
        <v>2578</v>
      </c>
      <c r="H61" s="17">
        <v>3538</v>
      </c>
      <c r="I61" s="13"/>
    </row>
    <row r="62" spans="2:9" ht="15" customHeight="1">
      <c r="B62" s="14" t="s">
        <v>158</v>
      </c>
      <c r="C62" s="15" t="s">
        <v>159</v>
      </c>
      <c r="D62" s="17">
        <v>5160</v>
      </c>
      <c r="E62" s="16">
        <v>1548</v>
      </c>
      <c r="F62" s="16">
        <v>1290</v>
      </c>
      <c r="G62" s="17">
        <v>1032</v>
      </c>
      <c r="H62" s="17">
        <v>1290</v>
      </c>
      <c r="I62" s="13"/>
    </row>
    <row r="63" spans="2:9" ht="15" customHeight="1">
      <c r="B63" s="14" t="s">
        <v>160</v>
      </c>
      <c r="C63" s="15" t="s">
        <v>161</v>
      </c>
      <c r="D63" s="17">
        <v>3010</v>
      </c>
      <c r="E63" s="16">
        <v>903</v>
      </c>
      <c r="F63" s="16">
        <v>752</v>
      </c>
      <c r="G63" s="17">
        <v>603</v>
      </c>
      <c r="H63" s="17">
        <v>752</v>
      </c>
      <c r="I63" s="13"/>
    </row>
    <row r="64" spans="2:13" ht="15" customHeight="1">
      <c r="B64" s="14" t="s">
        <v>162</v>
      </c>
      <c r="C64" s="15" t="s">
        <v>163</v>
      </c>
      <c r="D64" s="17">
        <v>62723</v>
      </c>
      <c r="E64" s="16">
        <v>32175</v>
      </c>
      <c r="F64" s="16">
        <v>11006</v>
      </c>
      <c r="G64" s="17">
        <v>8502</v>
      </c>
      <c r="H64" s="17">
        <v>11040</v>
      </c>
      <c r="I64" s="13">
        <v>62723</v>
      </c>
      <c r="J64" s="1">
        <v>32175</v>
      </c>
      <c r="K64" s="1">
        <v>11006</v>
      </c>
      <c r="L64" s="1">
        <v>8502</v>
      </c>
      <c r="M64" s="1">
        <v>11040</v>
      </c>
    </row>
    <row r="65" spans="2:9" ht="15" customHeight="1">
      <c r="B65" s="14" t="s">
        <v>164</v>
      </c>
      <c r="C65" s="15" t="s">
        <v>165</v>
      </c>
      <c r="D65" s="17">
        <v>686</v>
      </c>
      <c r="E65" s="16">
        <v>120</v>
      </c>
      <c r="F65" s="16">
        <v>100</v>
      </c>
      <c r="G65" s="17">
        <v>80</v>
      </c>
      <c r="H65" s="17">
        <v>386</v>
      </c>
      <c r="I65" s="13"/>
    </row>
    <row r="66" spans="2:9" ht="15" customHeight="1">
      <c r="B66" s="14" t="s">
        <v>181</v>
      </c>
      <c r="C66" s="15" t="s">
        <v>182</v>
      </c>
      <c r="D66" s="17">
        <v>3987</v>
      </c>
      <c r="E66" s="16">
        <v>2800</v>
      </c>
      <c r="F66" s="16">
        <v>250</v>
      </c>
      <c r="G66" s="17">
        <v>200</v>
      </c>
      <c r="H66" s="17">
        <v>737</v>
      </c>
      <c r="I66" s="13"/>
    </row>
    <row r="67" spans="2:9" ht="15" customHeight="1">
      <c r="B67" s="14" t="s">
        <v>166</v>
      </c>
      <c r="C67" s="15" t="s">
        <v>167</v>
      </c>
      <c r="D67" s="17">
        <v>28721</v>
      </c>
      <c r="E67" s="16">
        <v>13934</v>
      </c>
      <c r="F67" s="16">
        <v>6005</v>
      </c>
      <c r="G67" s="17">
        <v>4804</v>
      </c>
      <c r="H67" s="17">
        <v>3978</v>
      </c>
      <c r="I67" s="13"/>
    </row>
    <row r="68" spans="2:9" ht="15" customHeight="1">
      <c r="B68" s="14" t="s">
        <v>168</v>
      </c>
      <c r="C68" s="15" t="s">
        <v>169</v>
      </c>
      <c r="D68" s="17">
        <v>2245</v>
      </c>
      <c r="E68" s="16">
        <v>360</v>
      </c>
      <c r="F68" s="16">
        <v>300</v>
      </c>
      <c r="G68" s="17">
        <v>-60</v>
      </c>
      <c r="H68" s="17">
        <v>1645</v>
      </c>
      <c r="I68" s="13"/>
    </row>
    <row r="69" spans="2:9" ht="15" customHeight="1">
      <c r="B69" s="14" t="s">
        <v>170</v>
      </c>
      <c r="C69" s="15" t="s">
        <v>171</v>
      </c>
      <c r="D69" s="17">
        <v>8722</v>
      </c>
      <c r="E69" s="16">
        <v>2780</v>
      </c>
      <c r="F69" s="16">
        <v>2317</v>
      </c>
      <c r="G69" s="17">
        <v>1853</v>
      </c>
      <c r="H69" s="17">
        <v>1772</v>
      </c>
      <c r="I69" s="13"/>
    </row>
    <row r="70" spans="2:9" ht="15" customHeight="1">
      <c r="B70" s="14" t="s">
        <v>185</v>
      </c>
      <c r="C70" s="15" t="s">
        <v>186</v>
      </c>
      <c r="D70" s="17">
        <v>14224</v>
      </c>
      <c r="E70" s="16">
        <v>11011</v>
      </c>
      <c r="F70" s="16">
        <v>1059</v>
      </c>
      <c r="G70" s="17">
        <v>845</v>
      </c>
      <c r="H70" s="17">
        <v>1309</v>
      </c>
      <c r="I70" s="13"/>
    </row>
    <row r="71" spans="2:9" ht="15" customHeight="1">
      <c r="B71" s="14" t="s">
        <v>172</v>
      </c>
      <c r="C71" s="15" t="s">
        <v>173</v>
      </c>
      <c r="D71" s="17">
        <v>1408</v>
      </c>
      <c r="E71" s="16">
        <v>330</v>
      </c>
      <c r="F71" s="16">
        <v>275</v>
      </c>
      <c r="G71" s="17">
        <v>220</v>
      </c>
      <c r="H71" s="17">
        <v>583</v>
      </c>
      <c r="I71" s="13"/>
    </row>
    <row r="72" spans="2:9" ht="15" customHeight="1">
      <c r="B72" s="14" t="s">
        <v>189</v>
      </c>
      <c r="C72" s="15" t="s">
        <v>190</v>
      </c>
      <c r="D72" s="17">
        <v>2630</v>
      </c>
      <c r="E72" s="16">
        <v>810</v>
      </c>
      <c r="F72" s="16">
        <v>675</v>
      </c>
      <c r="G72" s="17">
        <v>540</v>
      </c>
      <c r="H72" s="17">
        <v>605</v>
      </c>
      <c r="I72" s="13"/>
    </row>
    <row r="73" spans="2:9" ht="15" customHeight="1">
      <c r="B73" s="14" t="s">
        <v>193</v>
      </c>
      <c r="C73" s="15" t="s">
        <v>194</v>
      </c>
      <c r="D73" s="17">
        <v>100</v>
      </c>
      <c r="E73" s="16">
        <v>30</v>
      </c>
      <c r="F73" s="16">
        <v>25</v>
      </c>
      <c r="G73" s="17">
        <v>20</v>
      </c>
      <c r="H73" s="17">
        <v>25</v>
      </c>
      <c r="I73" s="13"/>
    </row>
    <row r="74" spans="2:13" ht="15" customHeight="1">
      <c r="B74" s="14" t="s">
        <v>197</v>
      </c>
      <c r="C74" s="15" t="s">
        <v>198</v>
      </c>
      <c r="D74" s="17">
        <v>450</v>
      </c>
      <c r="E74" s="16">
        <v>0</v>
      </c>
      <c r="F74" s="16">
        <v>0</v>
      </c>
      <c r="G74" s="17">
        <v>0</v>
      </c>
      <c r="H74" s="17">
        <v>450</v>
      </c>
      <c r="I74" s="13">
        <v>450</v>
      </c>
      <c r="J74" s="1">
        <v>0</v>
      </c>
      <c r="K74" s="1">
        <v>0</v>
      </c>
      <c r="L74" s="1">
        <v>0</v>
      </c>
      <c r="M74" s="1">
        <v>450</v>
      </c>
    </row>
    <row r="75" spans="2:9" ht="15" customHeight="1">
      <c r="B75" s="14" t="s">
        <v>199</v>
      </c>
      <c r="C75" s="15" t="s">
        <v>200</v>
      </c>
      <c r="D75" s="17">
        <v>350</v>
      </c>
      <c r="E75" s="16">
        <v>0</v>
      </c>
      <c r="F75" s="16">
        <v>0</v>
      </c>
      <c r="G75" s="17">
        <v>0</v>
      </c>
      <c r="H75" s="17">
        <v>350</v>
      </c>
      <c r="I75" s="13"/>
    </row>
    <row r="76" spans="2:9" ht="15" customHeight="1">
      <c r="B76" s="14" t="s">
        <v>201</v>
      </c>
      <c r="C76" s="15" t="s">
        <v>202</v>
      </c>
      <c r="D76" s="17">
        <v>100</v>
      </c>
      <c r="E76" s="16">
        <v>0</v>
      </c>
      <c r="F76" s="16">
        <v>0</v>
      </c>
      <c r="G76" s="17">
        <v>0</v>
      </c>
      <c r="H76" s="17">
        <v>100</v>
      </c>
      <c r="I76" s="13"/>
    </row>
    <row r="77" spans="2:9" ht="15.75" customHeight="1">
      <c r="B77" s="32" t="s">
        <v>174</v>
      </c>
      <c r="C77" s="32"/>
      <c r="D77" s="17">
        <f>SUM(I55:I76)</f>
        <v>191227</v>
      </c>
      <c r="E77" s="17">
        <f>SUM(J55:J76)</f>
        <v>70712</v>
      </c>
      <c r="F77" s="17">
        <f>SUM(K55:K76)</f>
        <v>43120</v>
      </c>
      <c r="G77" s="17">
        <f>SUM(L55:L76)</f>
        <v>34195</v>
      </c>
      <c r="H77" s="17">
        <f>SUM(M55:M76)</f>
        <v>43200</v>
      </c>
      <c r="I77" s="13"/>
    </row>
    <row r="78" spans="2:8" ht="15" customHeight="1">
      <c r="B78" s="18"/>
      <c r="C78" s="10"/>
      <c r="D78" s="20"/>
      <c r="E78" s="20"/>
      <c r="F78" s="20"/>
      <c r="G78" s="20"/>
      <c r="H78" s="21"/>
    </row>
    <row r="79" spans="1:13" ht="15" customHeight="1">
      <c r="A79" s="13"/>
      <c r="B79" s="14" t="s">
        <v>208</v>
      </c>
      <c r="C79" s="15" t="s">
        <v>209</v>
      </c>
      <c r="D79" s="17">
        <v>200</v>
      </c>
      <c r="E79" s="16">
        <v>0</v>
      </c>
      <c r="F79" s="16">
        <v>0</v>
      </c>
      <c r="G79" s="17">
        <v>0</v>
      </c>
      <c r="H79" s="17">
        <v>200</v>
      </c>
      <c r="I79" s="13">
        <v>200</v>
      </c>
      <c r="J79" s="1">
        <v>0</v>
      </c>
      <c r="K79" s="1">
        <v>0</v>
      </c>
      <c r="L79" s="1">
        <v>0</v>
      </c>
      <c r="M79" s="1">
        <v>200</v>
      </c>
    </row>
    <row r="80" spans="1:9" ht="15.75" customHeight="1">
      <c r="A80" s="13"/>
      <c r="B80" s="32" t="s">
        <v>210</v>
      </c>
      <c r="C80" s="32"/>
      <c r="D80" s="17">
        <f>SUM(I79)</f>
        <v>200</v>
      </c>
      <c r="E80" s="17">
        <f>SUM(J79)</f>
        <v>0</v>
      </c>
      <c r="F80" s="17">
        <f>SUM(K79)</f>
        <v>0</v>
      </c>
      <c r="G80" s="17">
        <f>SUM(L79)</f>
        <v>0</v>
      </c>
      <c r="H80" s="17">
        <f>SUM(M79)</f>
        <v>200</v>
      </c>
      <c r="I80" s="13"/>
    </row>
    <row r="81" spans="1:8" ht="15" customHeight="1">
      <c r="A81" s="13"/>
      <c r="B81" s="18"/>
      <c r="C81" s="10"/>
      <c r="D81" s="20"/>
      <c r="E81" s="20"/>
      <c r="F81" s="20"/>
      <c r="G81" s="20"/>
      <c r="H81" s="21"/>
    </row>
    <row r="82" spans="1:13" ht="15" customHeight="1">
      <c r="A82" s="13"/>
      <c r="B82" s="14" t="s">
        <v>238</v>
      </c>
      <c r="C82" s="15" t="s">
        <v>239</v>
      </c>
      <c r="D82" s="17">
        <v>270434</v>
      </c>
      <c r="E82" s="16">
        <v>270434</v>
      </c>
      <c r="F82" s="16">
        <v>0</v>
      </c>
      <c r="G82" s="17">
        <v>0</v>
      </c>
      <c r="H82" s="17">
        <v>0</v>
      </c>
      <c r="I82" s="13">
        <v>270434</v>
      </c>
      <c r="J82" s="1">
        <v>270434</v>
      </c>
      <c r="K82" s="1">
        <v>0</v>
      </c>
      <c r="L82" s="1">
        <v>0</v>
      </c>
      <c r="M82" s="1">
        <v>0</v>
      </c>
    </row>
    <row r="83" spans="1:13" ht="15.75" customHeight="1">
      <c r="A83" s="13"/>
      <c r="B83" s="14" t="s">
        <v>211</v>
      </c>
      <c r="C83" s="15" t="s">
        <v>212</v>
      </c>
      <c r="D83" s="17">
        <v>576467</v>
      </c>
      <c r="E83" s="16">
        <v>576833</v>
      </c>
      <c r="F83" s="16">
        <v>0</v>
      </c>
      <c r="G83" s="17">
        <v>0</v>
      </c>
      <c r="H83" s="17">
        <v>-366</v>
      </c>
      <c r="I83" s="13">
        <v>576467</v>
      </c>
      <c r="J83" s="1">
        <v>576833</v>
      </c>
      <c r="K83" s="1">
        <v>0</v>
      </c>
      <c r="L83" s="1">
        <v>0</v>
      </c>
      <c r="M83" s="1">
        <v>-366</v>
      </c>
    </row>
    <row r="84" spans="1:9" ht="15" customHeight="1">
      <c r="A84" s="13"/>
      <c r="B84" s="14" t="s">
        <v>230</v>
      </c>
      <c r="C84" s="15" t="s">
        <v>231</v>
      </c>
      <c r="D84" s="17">
        <v>37020</v>
      </c>
      <c r="E84" s="16">
        <v>37000</v>
      </c>
      <c r="F84" s="16">
        <v>0</v>
      </c>
      <c r="G84" s="17">
        <v>0</v>
      </c>
      <c r="H84" s="17">
        <v>20</v>
      </c>
      <c r="I84" s="13"/>
    </row>
    <row r="85" spans="2:9" ht="15" customHeight="1">
      <c r="B85" s="14" t="s">
        <v>240</v>
      </c>
      <c r="C85" s="15" t="s">
        <v>241</v>
      </c>
      <c r="D85" s="17">
        <v>539447</v>
      </c>
      <c r="E85" s="16">
        <v>539833</v>
      </c>
      <c r="F85" s="16">
        <v>0</v>
      </c>
      <c r="G85" s="17">
        <v>0</v>
      </c>
      <c r="H85" s="17">
        <v>-386</v>
      </c>
      <c r="I85" s="13"/>
    </row>
    <row r="86" spans="2:9" ht="15.75" customHeight="1">
      <c r="B86" s="32" t="s">
        <v>221</v>
      </c>
      <c r="C86" s="32"/>
      <c r="D86" s="17">
        <f>SUM(I82:I85)</f>
        <v>846901</v>
      </c>
      <c r="E86" s="17">
        <f>SUM(J82:J85)</f>
        <v>847267</v>
      </c>
      <c r="F86" s="17">
        <f>SUM(K82:K85)</f>
        <v>0</v>
      </c>
      <c r="G86" s="17">
        <f>SUM(L82:L85)</f>
        <v>0</v>
      </c>
      <c r="H86" s="17">
        <f>SUM(M82:M85)</f>
        <v>-366</v>
      </c>
      <c r="I86" s="13"/>
    </row>
    <row r="87" spans="2:8" ht="15" customHeight="1">
      <c r="B87" s="18"/>
      <c r="C87" s="10"/>
      <c r="D87" s="20"/>
      <c r="E87" s="20"/>
      <c r="F87" s="20"/>
      <c r="G87" s="20"/>
      <c r="H87" s="21"/>
    </row>
    <row r="88" spans="1:9" ht="15.75" customHeight="1">
      <c r="A88" s="3"/>
      <c r="B88" s="31" t="s">
        <v>246</v>
      </c>
      <c r="C88" s="31"/>
      <c r="D88" s="17">
        <f>SUM(D77,D80,D86)</f>
        <v>1038328</v>
      </c>
      <c r="E88" s="17">
        <f>SUM(E77,E80,E86)</f>
        <v>917979</v>
      </c>
      <c r="F88" s="17">
        <f>SUM(F77,F80,F86)</f>
        <v>43120</v>
      </c>
      <c r="G88" s="17">
        <f>SUM(G77,G80,G86)</f>
        <v>34195</v>
      </c>
      <c r="H88" s="17">
        <f>SUM(H77,H80,H86)</f>
        <v>43034</v>
      </c>
      <c r="I88" s="13"/>
    </row>
    <row r="89" spans="1:9" ht="15.75" customHeight="1">
      <c r="A89" s="3"/>
      <c r="B89" s="18"/>
      <c r="C89" s="19"/>
      <c r="D89" s="20"/>
      <c r="E89" s="20"/>
      <c r="F89" s="20"/>
      <c r="G89" s="20"/>
      <c r="H89" s="21"/>
      <c r="I89" s="3"/>
    </row>
    <row r="90" spans="1:9" ht="15.75" customHeight="1">
      <c r="A90" s="13"/>
      <c r="B90" s="33" t="s">
        <v>247</v>
      </c>
      <c r="C90" s="33"/>
      <c r="D90" s="33"/>
      <c r="E90" s="33"/>
      <c r="F90" s="33"/>
      <c r="G90" s="33"/>
      <c r="H90" s="33"/>
      <c r="I90" s="3"/>
    </row>
    <row r="91" spans="1:13" ht="15" customHeight="1">
      <c r="A91" s="13"/>
      <c r="B91" s="14" t="s">
        <v>145</v>
      </c>
      <c r="C91" s="15" t="s">
        <v>17</v>
      </c>
      <c r="D91" s="17">
        <v>3816412</v>
      </c>
      <c r="E91" s="16">
        <v>1189637</v>
      </c>
      <c r="F91" s="16">
        <v>833677</v>
      </c>
      <c r="G91" s="17">
        <v>759381</v>
      </c>
      <c r="H91" s="17">
        <v>1033717</v>
      </c>
      <c r="I91" s="13">
        <v>3816412</v>
      </c>
      <c r="J91" s="1">
        <v>1189637</v>
      </c>
      <c r="K91" s="1">
        <v>833677</v>
      </c>
      <c r="L91" s="1">
        <v>759381</v>
      </c>
      <c r="M91" s="1">
        <v>1033717</v>
      </c>
    </row>
    <row r="92" spans="1:9" ht="15.75" customHeight="1">
      <c r="A92" s="13"/>
      <c r="B92" s="14" t="s">
        <v>146</v>
      </c>
      <c r="C92" s="15" t="s">
        <v>147</v>
      </c>
      <c r="D92" s="17">
        <v>3816412</v>
      </c>
      <c r="E92" s="16">
        <v>1189637</v>
      </c>
      <c r="F92" s="16">
        <v>833677</v>
      </c>
      <c r="G92" s="17">
        <v>759381</v>
      </c>
      <c r="H92" s="17">
        <v>1033717</v>
      </c>
      <c r="I92" s="13"/>
    </row>
    <row r="93" spans="1:13" ht="15" customHeight="1">
      <c r="A93" s="13"/>
      <c r="B93" s="14" t="s">
        <v>150</v>
      </c>
      <c r="C93" s="15" t="s">
        <v>151</v>
      </c>
      <c r="D93" s="17">
        <v>329220</v>
      </c>
      <c r="E93" s="16">
        <v>73562</v>
      </c>
      <c r="F93" s="16">
        <v>61299</v>
      </c>
      <c r="G93" s="17">
        <v>127101</v>
      </c>
      <c r="H93" s="17">
        <v>67258</v>
      </c>
      <c r="I93" s="13">
        <v>329220</v>
      </c>
      <c r="J93" s="1">
        <v>73562</v>
      </c>
      <c r="K93" s="1">
        <v>61299</v>
      </c>
      <c r="L93" s="1">
        <v>127101</v>
      </c>
      <c r="M93" s="1">
        <v>67258</v>
      </c>
    </row>
    <row r="94" spans="2:9" ht="15" customHeight="1">
      <c r="B94" s="14" t="s">
        <v>177</v>
      </c>
      <c r="C94" s="15" t="s">
        <v>178</v>
      </c>
      <c r="D94" s="17">
        <v>11252</v>
      </c>
      <c r="E94" s="16">
        <v>2400</v>
      </c>
      <c r="F94" s="16">
        <v>2000</v>
      </c>
      <c r="G94" s="17">
        <v>1600</v>
      </c>
      <c r="H94" s="17">
        <v>5252</v>
      </c>
      <c r="I94" s="13"/>
    </row>
    <row r="95" spans="2:9" ht="15" customHeight="1">
      <c r="B95" s="14" t="s">
        <v>249</v>
      </c>
      <c r="C95" s="15" t="s">
        <v>250</v>
      </c>
      <c r="D95" s="17">
        <v>134453</v>
      </c>
      <c r="E95" s="16">
        <v>43466</v>
      </c>
      <c r="F95" s="16">
        <v>36219</v>
      </c>
      <c r="G95" s="17">
        <v>28976</v>
      </c>
      <c r="H95" s="17">
        <v>25792</v>
      </c>
      <c r="I95" s="13"/>
    </row>
    <row r="96" spans="2:9" ht="15" customHeight="1">
      <c r="B96" s="14" t="s">
        <v>251</v>
      </c>
      <c r="C96" s="15" t="s">
        <v>252</v>
      </c>
      <c r="D96" s="17">
        <v>142561</v>
      </c>
      <c r="E96" s="16">
        <v>20711</v>
      </c>
      <c r="F96" s="16">
        <v>17259</v>
      </c>
      <c r="G96" s="17">
        <v>91869</v>
      </c>
      <c r="H96" s="17">
        <v>12722</v>
      </c>
      <c r="I96" s="13"/>
    </row>
    <row r="97" spans="2:9" ht="15" customHeight="1">
      <c r="B97" s="14" t="s">
        <v>253</v>
      </c>
      <c r="C97" s="15" t="s">
        <v>254</v>
      </c>
      <c r="D97" s="17">
        <v>40954</v>
      </c>
      <c r="E97" s="16">
        <v>6985</v>
      </c>
      <c r="F97" s="16">
        <v>5821</v>
      </c>
      <c r="G97" s="17">
        <v>4656</v>
      </c>
      <c r="H97" s="17">
        <v>23492</v>
      </c>
      <c r="I97" s="13"/>
    </row>
    <row r="98" spans="2:13" ht="15" customHeight="1">
      <c r="B98" s="14" t="s">
        <v>154</v>
      </c>
      <c r="C98" s="15" t="s">
        <v>155</v>
      </c>
      <c r="D98" s="17">
        <v>896197</v>
      </c>
      <c r="E98" s="16">
        <v>274360</v>
      </c>
      <c r="F98" s="16">
        <v>215559</v>
      </c>
      <c r="G98" s="17">
        <v>175613</v>
      </c>
      <c r="H98" s="17">
        <v>230665</v>
      </c>
      <c r="I98" s="13">
        <v>896197</v>
      </c>
      <c r="J98" s="1">
        <v>274360</v>
      </c>
      <c r="K98" s="1">
        <v>215559</v>
      </c>
      <c r="L98" s="1">
        <v>175613</v>
      </c>
      <c r="M98" s="1">
        <v>230665</v>
      </c>
    </row>
    <row r="99" spans="2:9" ht="15" customHeight="1">
      <c r="B99" s="14" t="s">
        <v>156</v>
      </c>
      <c r="C99" s="15" t="s">
        <v>157</v>
      </c>
      <c r="D99" s="17">
        <v>450914</v>
      </c>
      <c r="E99" s="16">
        <v>137126</v>
      </c>
      <c r="F99" s="16">
        <v>107266</v>
      </c>
      <c r="G99" s="17">
        <v>87363</v>
      </c>
      <c r="H99" s="17">
        <v>119159</v>
      </c>
      <c r="I99" s="13"/>
    </row>
    <row r="100" spans="2:9" ht="15" customHeight="1">
      <c r="B100" s="14" t="s">
        <v>255</v>
      </c>
      <c r="C100" s="15" t="s">
        <v>256</v>
      </c>
      <c r="D100" s="17">
        <v>146986</v>
      </c>
      <c r="E100" s="16">
        <v>46502</v>
      </c>
      <c r="F100" s="16">
        <v>36922</v>
      </c>
      <c r="G100" s="17">
        <v>30121</v>
      </c>
      <c r="H100" s="17">
        <v>33441</v>
      </c>
      <c r="I100" s="13"/>
    </row>
    <row r="101" spans="2:9" ht="15" customHeight="1">
      <c r="B101" s="14" t="s">
        <v>158</v>
      </c>
      <c r="C101" s="15" t="s">
        <v>159</v>
      </c>
      <c r="D101" s="17">
        <v>190506</v>
      </c>
      <c r="E101" s="16">
        <v>57456</v>
      </c>
      <c r="F101" s="16">
        <v>45041</v>
      </c>
      <c r="G101" s="17">
        <v>36686</v>
      </c>
      <c r="H101" s="17">
        <v>51323</v>
      </c>
      <c r="I101" s="13"/>
    </row>
    <row r="102" spans="2:9" ht="15" customHeight="1">
      <c r="B102" s="14" t="s">
        <v>160</v>
      </c>
      <c r="C102" s="15" t="s">
        <v>161</v>
      </c>
      <c r="D102" s="17">
        <v>107791</v>
      </c>
      <c r="E102" s="16">
        <v>33276</v>
      </c>
      <c r="F102" s="16">
        <v>26330</v>
      </c>
      <c r="G102" s="17">
        <v>21443</v>
      </c>
      <c r="H102" s="17">
        <v>26742</v>
      </c>
      <c r="I102" s="13"/>
    </row>
    <row r="103" spans="2:13" ht="15" customHeight="1">
      <c r="B103" s="14" t="s">
        <v>162</v>
      </c>
      <c r="C103" s="15" t="s">
        <v>163</v>
      </c>
      <c r="D103" s="17">
        <v>933111</v>
      </c>
      <c r="E103" s="16">
        <v>360944</v>
      </c>
      <c r="F103" s="16">
        <v>179215</v>
      </c>
      <c r="G103" s="17">
        <v>151386</v>
      </c>
      <c r="H103" s="17">
        <v>241566</v>
      </c>
      <c r="I103" s="13">
        <v>933111</v>
      </c>
      <c r="J103" s="1">
        <v>360944</v>
      </c>
      <c r="K103" s="1">
        <v>179215</v>
      </c>
      <c r="L103" s="1">
        <v>151386</v>
      </c>
      <c r="M103" s="1">
        <v>241566</v>
      </c>
    </row>
    <row r="104" spans="2:9" ht="15" customHeight="1">
      <c r="B104" s="14" t="s">
        <v>164</v>
      </c>
      <c r="C104" s="15" t="s">
        <v>165</v>
      </c>
      <c r="D104" s="17">
        <v>150267</v>
      </c>
      <c r="E104" s="16">
        <v>86918</v>
      </c>
      <c r="F104" s="16">
        <v>46530</v>
      </c>
      <c r="G104" s="17">
        <v>37224</v>
      </c>
      <c r="H104" s="17">
        <v>-20405</v>
      </c>
      <c r="I104" s="13"/>
    </row>
    <row r="105" spans="2:9" ht="15" customHeight="1">
      <c r="B105" s="14" t="s">
        <v>179</v>
      </c>
      <c r="C105" s="15" t="s">
        <v>180</v>
      </c>
      <c r="D105" s="17">
        <v>8084</v>
      </c>
      <c r="E105" s="16">
        <v>0</v>
      </c>
      <c r="F105" s="16">
        <v>0</v>
      </c>
      <c r="G105" s="17">
        <v>0</v>
      </c>
      <c r="H105" s="17">
        <v>8084</v>
      </c>
      <c r="I105" s="13"/>
    </row>
    <row r="106" spans="2:9" ht="15" customHeight="1">
      <c r="B106" s="14" t="s">
        <v>181</v>
      </c>
      <c r="C106" s="15" t="s">
        <v>182</v>
      </c>
      <c r="D106" s="17">
        <v>7500</v>
      </c>
      <c r="E106" s="16">
        <v>3250</v>
      </c>
      <c r="F106" s="16">
        <v>1875</v>
      </c>
      <c r="G106" s="17">
        <v>2500</v>
      </c>
      <c r="H106" s="17">
        <v>-125</v>
      </c>
      <c r="I106" s="13"/>
    </row>
    <row r="107" spans="2:9" ht="15" customHeight="1">
      <c r="B107" s="14" t="s">
        <v>183</v>
      </c>
      <c r="C107" s="15" t="s">
        <v>184</v>
      </c>
      <c r="D107" s="17">
        <v>50884</v>
      </c>
      <c r="E107" s="16">
        <v>4700</v>
      </c>
      <c r="F107" s="16">
        <v>42536</v>
      </c>
      <c r="G107" s="17">
        <v>6621</v>
      </c>
      <c r="H107" s="17">
        <v>-2973</v>
      </c>
      <c r="I107" s="13"/>
    </row>
    <row r="108" spans="2:9" ht="15" customHeight="1">
      <c r="B108" s="14" t="s">
        <v>166</v>
      </c>
      <c r="C108" s="15" t="s">
        <v>167</v>
      </c>
      <c r="D108" s="17">
        <v>149033</v>
      </c>
      <c r="E108" s="16">
        <v>33640</v>
      </c>
      <c r="F108" s="16">
        <v>18881</v>
      </c>
      <c r="G108" s="17">
        <v>18132</v>
      </c>
      <c r="H108" s="17">
        <v>78380</v>
      </c>
      <c r="I108" s="13"/>
    </row>
    <row r="109" spans="2:9" ht="15" customHeight="1">
      <c r="B109" s="14" t="s">
        <v>168</v>
      </c>
      <c r="C109" s="15" t="s">
        <v>169</v>
      </c>
      <c r="D109" s="17">
        <v>268915</v>
      </c>
      <c r="E109" s="16">
        <v>113343</v>
      </c>
      <c r="F109" s="16">
        <v>38375</v>
      </c>
      <c r="G109" s="17">
        <v>37700</v>
      </c>
      <c r="H109" s="17">
        <v>79497</v>
      </c>
      <c r="I109" s="13"/>
    </row>
    <row r="110" spans="2:9" ht="15" customHeight="1">
      <c r="B110" s="14" t="s">
        <v>170</v>
      </c>
      <c r="C110" s="15" t="s">
        <v>171</v>
      </c>
      <c r="D110" s="17">
        <v>262189</v>
      </c>
      <c r="E110" s="16">
        <v>107259</v>
      </c>
      <c r="F110" s="16">
        <v>21115</v>
      </c>
      <c r="G110" s="17">
        <v>40937</v>
      </c>
      <c r="H110" s="17">
        <v>92878</v>
      </c>
      <c r="I110" s="13"/>
    </row>
    <row r="111" spans="2:9" ht="15" customHeight="1">
      <c r="B111" s="14" t="s">
        <v>185</v>
      </c>
      <c r="C111" s="15" t="s">
        <v>186</v>
      </c>
      <c r="D111" s="17">
        <v>21305</v>
      </c>
      <c r="E111" s="16">
        <v>6882</v>
      </c>
      <c r="F111" s="16">
        <v>5902</v>
      </c>
      <c r="G111" s="17">
        <v>4920</v>
      </c>
      <c r="H111" s="17">
        <v>3601</v>
      </c>
      <c r="I111" s="13"/>
    </row>
    <row r="112" spans="2:9" ht="15" customHeight="1">
      <c r="B112" s="14" t="s">
        <v>172</v>
      </c>
      <c r="C112" s="15" t="s">
        <v>173</v>
      </c>
      <c r="D112" s="17">
        <v>2940</v>
      </c>
      <c r="E112" s="16">
        <v>1600</v>
      </c>
      <c r="F112" s="16">
        <v>1375</v>
      </c>
      <c r="G112" s="17">
        <v>1150</v>
      </c>
      <c r="H112" s="17">
        <v>-1185</v>
      </c>
      <c r="I112" s="13"/>
    </row>
    <row r="113" spans="2:9" ht="15" customHeight="1">
      <c r="B113" s="14" t="s">
        <v>189</v>
      </c>
      <c r="C113" s="15" t="s">
        <v>190</v>
      </c>
      <c r="D113" s="17">
        <v>10184</v>
      </c>
      <c r="E113" s="16">
        <v>2912</v>
      </c>
      <c r="F113" s="16">
        <v>2426</v>
      </c>
      <c r="G113" s="17">
        <v>2042</v>
      </c>
      <c r="H113" s="17">
        <v>2804</v>
      </c>
      <c r="I113" s="13"/>
    </row>
    <row r="114" spans="2:9" ht="15" customHeight="1">
      <c r="B114" s="14" t="s">
        <v>193</v>
      </c>
      <c r="C114" s="15" t="s">
        <v>194</v>
      </c>
      <c r="D114" s="17">
        <v>160</v>
      </c>
      <c r="E114" s="16">
        <v>0</v>
      </c>
      <c r="F114" s="16">
        <v>0</v>
      </c>
      <c r="G114" s="17">
        <v>0</v>
      </c>
      <c r="H114" s="17">
        <v>160</v>
      </c>
      <c r="I114" s="13"/>
    </row>
    <row r="115" spans="2:9" ht="15" customHeight="1">
      <c r="B115" s="14" t="s">
        <v>195</v>
      </c>
      <c r="C115" s="15" t="s">
        <v>196</v>
      </c>
      <c r="D115" s="17">
        <v>1650</v>
      </c>
      <c r="E115" s="16">
        <v>440</v>
      </c>
      <c r="F115" s="16">
        <v>200</v>
      </c>
      <c r="G115" s="17">
        <v>160</v>
      </c>
      <c r="H115" s="17">
        <v>850</v>
      </c>
      <c r="I115" s="13"/>
    </row>
    <row r="116" spans="2:13" ht="15" customHeight="1">
      <c r="B116" s="14" t="s">
        <v>197</v>
      </c>
      <c r="C116" s="15" t="s">
        <v>198</v>
      </c>
      <c r="D116" s="17">
        <v>26031</v>
      </c>
      <c r="E116" s="16">
        <v>7575</v>
      </c>
      <c r="F116" s="16">
        <v>5931</v>
      </c>
      <c r="G116" s="17">
        <v>4745</v>
      </c>
      <c r="H116" s="17">
        <v>7780</v>
      </c>
      <c r="I116" s="13">
        <v>26031</v>
      </c>
      <c r="J116" s="1">
        <v>7575</v>
      </c>
      <c r="K116" s="1">
        <v>5931</v>
      </c>
      <c r="L116" s="1">
        <v>4745</v>
      </c>
      <c r="M116" s="1">
        <v>7780</v>
      </c>
    </row>
    <row r="117" spans="2:9" ht="15" customHeight="1">
      <c r="B117" s="14" t="s">
        <v>199</v>
      </c>
      <c r="C117" s="15" t="s">
        <v>200</v>
      </c>
      <c r="D117" s="17">
        <v>692</v>
      </c>
      <c r="E117" s="16">
        <v>-200</v>
      </c>
      <c r="F117" s="16">
        <v>250</v>
      </c>
      <c r="G117" s="17">
        <v>200</v>
      </c>
      <c r="H117" s="17">
        <v>442</v>
      </c>
      <c r="I117" s="13"/>
    </row>
    <row r="118" spans="2:9" ht="15" customHeight="1">
      <c r="B118" s="14" t="s">
        <v>201</v>
      </c>
      <c r="C118" s="15" t="s">
        <v>202</v>
      </c>
      <c r="D118" s="17">
        <v>25339</v>
      </c>
      <c r="E118" s="16">
        <v>7775</v>
      </c>
      <c r="F118" s="16">
        <v>5681</v>
      </c>
      <c r="G118" s="17">
        <v>4545</v>
      </c>
      <c r="H118" s="17">
        <v>7338</v>
      </c>
      <c r="I118" s="13"/>
    </row>
    <row r="119" spans="2:13" ht="15" customHeight="1">
      <c r="B119" s="14" t="s">
        <v>259</v>
      </c>
      <c r="C119" s="15" t="s">
        <v>72</v>
      </c>
      <c r="D119" s="17">
        <v>33732</v>
      </c>
      <c r="E119" s="16">
        <v>10502</v>
      </c>
      <c r="F119" s="16">
        <v>8752</v>
      </c>
      <c r="G119" s="17">
        <v>7001</v>
      </c>
      <c r="H119" s="17">
        <v>7477</v>
      </c>
      <c r="I119" s="13">
        <v>33732</v>
      </c>
      <c r="J119" s="1">
        <v>10502</v>
      </c>
      <c r="K119" s="1">
        <v>8752</v>
      </c>
      <c r="L119" s="1">
        <v>7001</v>
      </c>
      <c r="M119" s="1">
        <v>7477</v>
      </c>
    </row>
    <row r="120" spans="2:9" ht="15.75" customHeight="1">
      <c r="B120" s="32" t="s">
        <v>174</v>
      </c>
      <c r="C120" s="32"/>
      <c r="D120" s="17">
        <f>SUM(I91:I119)</f>
        <v>6034703</v>
      </c>
      <c r="E120" s="17">
        <f>SUM(J91:J119)</f>
        <v>1916580</v>
      </c>
      <c r="F120" s="17">
        <f>SUM(K91:K119)</f>
        <v>1304433</v>
      </c>
      <c r="G120" s="17">
        <f>SUM(L91:L119)</f>
        <v>1225227</v>
      </c>
      <c r="H120" s="17">
        <f>SUM(M91:M119)</f>
        <v>1588463</v>
      </c>
      <c r="I120" s="13"/>
    </row>
    <row r="121" spans="2:8" ht="15" customHeight="1">
      <c r="B121" s="18"/>
      <c r="C121" s="10"/>
      <c r="D121" s="20"/>
      <c r="E121" s="20"/>
      <c r="F121" s="20"/>
      <c r="G121" s="20"/>
      <c r="H121" s="21"/>
    </row>
    <row r="122" spans="1:13" ht="15" customHeight="1">
      <c r="A122" s="13"/>
      <c r="B122" s="14" t="s">
        <v>211</v>
      </c>
      <c r="C122" s="15" t="s">
        <v>212</v>
      </c>
      <c r="D122" s="17">
        <v>9768</v>
      </c>
      <c r="E122" s="16">
        <v>5200</v>
      </c>
      <c r="F122" s="16">
        <v>1000</v>
      </c>
      <c r="G122" s="17">
        <v>6000</v>
      </c>
      <c r="H122" s="17">
        <v>-2432</v>
      </c>
      <c r="I122" s="13">
        <v>9768</v>
      </c>
      <c r="J122" s="1">
        <v>5200</v>
      </c>
      <c r="K122" s="1">
        <v>1000</v>
      </c>
      <c r="L122" s="1">
        <v>6000</v>
      </c>
      <c r="M122" s="1">
        <v>-2432</v>
      </c>
    </row>
    <row r="123" spans="1:9" ht="15.75" customHeight="1">
      <c r="A123" s="13"/>
      <c r="B123" s="14" t="s">
        <v>260</v>
      </c>
      <c r="C123" s="15" t="s">
        <v>261</v>
      </c>
      <c r="D123" s="17">
        <v>4868</v>
      </c>
      <c r="E123" s="16">
        <v>1200</v>
      </c>
      <c r="F123" s="16">
        <v>1000</v>
      </c>
      <c r="G123" s="17">
        <v>800</v>
      </c>
      <c r="H123" s="17">
        <v>1868</v>
      </c>
      <c r="I123" s="13"/>
    </row>
    <row r="124" spans="1:9" ht="15" customHeight="1">
      <c r="A124" s="13"/>
      <c r="B124" s="14" t="s">
        <v>215</v>
      </c>
      <c r="C124" s="15" t="s">
        <v>216</v>
      </c>
      <c r="D124" s="17">
        <v>4900</v>
      </c>
      <c r="E124" s="16">
        <v>4000</v>
      </c>
      <c r="F124" s="16">
        <v>0</v>
      </c>
      <c r="G124" s="17">
        <v>5200</v>
      </c>
      <c r="H124" s="17">
        <v>-4300</v>
      </c>
      <c r="I124" s="13"/>
    </row>
    <row r="125" spans="2:9" ht="15.75" customHeight="1">
      <c r="B125" s="32" t="s">
        <v>221</v>
      </c>
      <c r="C125" s="32"/>
      <c r="D125" s="17">
        <f>SUM(I122:I124)</f>
        <v>9768</v>
      </c>
      <c r="E125" s="17">
        <f>SUM(J122:J124)</f>
        <v>5200</v>
      </c>
      <c r="F125" s="17">
        <f>SUM(K122:K124)</f>
        <v>1000</v>
      </c>
      <c r="G125" s="17">
        <f>SUM(L122:L124)</f>
        <v>6000</v>
      </c>
      <c r="H125" s="17">
        <f>SUM(M122:M124)</f>
        <v>-2432</v>
      </c>
      <c r="I125" s="13"/>
    </row>
    <row r="126" spans="2:8" ht="15" customHeight="1">
      <c r="B126" s="18"/>
      <c r="C126" s="10"/>
      <c r="D126" s="20"/>
      <c r="E126" s="20"/>
      <c r="F126" s="20"/>
      <c r="G126" s="20"/>
      <c r="H126" s="21"/>
    </row>
    <row r="127" spans="1:9" ht="15.75" customHeight="1">
      <c r="A127" s="3"/>
      <c r="B127" s="31" t="s">
        <v>266</v>
      </c>
      <c r="C127" s="31"/>
      <c r="D127" s="17">
        <f>SUM(D120,D125)</f>
        <v>6044471</v>
      </c>
      <c r="E127" s="17">
        <f>SUM(E120,E125)</f>
        <v>1921780</v>
      </c>
      <c r="F127" s="17">
        <f>SUM(F120,F125)</f>
        <v>1305433</v>
      </c>
      <c r="G127" s="17">
        <f>SUM(G120,G125)</f>
        <v>1231227</v>
      </c>
      <c r="H127" s="17">
        <f>SUM(H120,H125)</f>
        <v>1586031</v>
      </c>
      <c r="I127" s="13"/>
    </row>
    <row r="128" spans="1:9" ht="15.75" customHeight="1">
      <c r="A128" s="3"/>
      <c r="B128" s="18"/>
      <c r="C128" s="19"/>
      <c r="D128" s="20"/>
      <c r="E128" s="20"/>
      <c r="F128" s="20"/>
      <c r="G128" s="20"/>
      <c r="H128" s="21"/>
      <c r="I128" s="3"/>
    </row>
    <row r="129" spans="1:9" ht="15.75" customHeight="1">
      <c r="A129" s="13"/>
      <c r="B129" s="33" t="s">
        <v>267</v>
      </c>
      <c r="C129" s="33"/>
      <c r="D129" s="33"/>
      <c r="E129" s="33"/>
      <c r="F129" s="33"/>
      <c r="G129" s="33"/>
      <c r="H129" s="33"/>
      <c r="I129" s="3"/>
    </row>
    <row r="130" spans="1:13" ht="15" customHeight="1">
      <c r="A130" s="13"/>
      <c r="B130" s="14" t="s">
        <v>145</v>
      </c>
      <c r="C130" s="15" t="s">
        <v>17</v>
      </c>
      <c r="D130" s="17">
        <v>79318</v>
      </c>
      <c r="E130" s="16">
        <v>27528</v>
      </c>
      <c r="F130" s="16">
        <v>18496</v>
      </c>
      <c r="G130" s="17">
        <v>14798</v>
      </c>
      <c r="H130" s="17">
        <v>18496</v>
      </c>
      <c r="I130" s="13">
        <v>79318</v>
      </c>
      <c r="J130" s="1">
        <v>27528</v>
      </c>
      <c r="K130" s="1">
        <v>18496</v>
      </c>
      <c r="L130" s="1">
        <v>14798</v>
      </c>
      <c r="M130" s="1">
        <v>18496</v>
      </c>
    </row>
    <row r="131" spans="1:9" ht="15.75" customHeight="1">
      <c r="A131" s="13"/>
      <c r="B131" s="14" t="s">
        <v>146</v>
      </c>
      <c r="C131" s="15" t="s">
        <v>147</v>
      </c>
      <c r="D131" s="17">
        <v>79318</v>
      </c>
      <c r="E131" s="16">
        <v>27528</v>
      </c>
      <c r="F131" s="16">
        <v>18496</v>
      </c>
      <c r="G131" s="17">
        <v>14798</v>
      </c>
      <c r="H131" s="17">
        <v>18496</v>
      </c>
      <c r="I131" s="13"/>
    </row>
    <row r="132" spans="1:13" ht="15" customHeight="1">
      <c r="A132" s="13"/>
      <c r="B132" s="14" t="s">
        <v>154</v>
      </c>
      <c r="C132" s="15" t="s">
        <v>155</v>
      </c>
      <c r="D132" s="17">
        <v>15901</v>
      </c>
      <c r="E132" s="16">
        <v>5750</v>
      </c>
      <c r="F132" s="16">
        <v>3625</v>
      </c>
      <c r="G132" s="17">
        <v>2901</v>
      </c>
      <c r="H132" s="17">
        <v>3625</v>
      </c>
      <c r="I132" s="13">
        <v>15901</v>
      </c>
      <c r="J132" s="1">
        <v>5750</v>
      </c>
      <c r="K132" s="1">
        <v>3625</v>
      </c>
      <c r="L132" s="1">
        <v>2901</v>
      </c>
      <c r="M132" s="1">
        <v>3625</v>
      </c>
    </row>
    <row r="133" spans="2:9" ht="15" customHeight="1">
      <c r="B133" s="14" t="s">
        <v>156</v>
      </c>
      <c r="C133" s="15" t="s">
        <v>157</v>
      </c>
      <c r="D133" s="17">
        <v>9728</v>
      </c>
      <c r="E133" s="16">
        <v>3513</v>
      </c>
      <c r="F133" s="16">
        <v>2219</v>
      </c>
      <c r="G133" s="17">
        <v>1777</v>
      </c>
      <c r="H133" s="17">
        <v>2219</v>
      </c>
      <c r="I133" s="13"/>
    </row>
    <row r="134" spans="2:9" ht="15" customHeight="1">
      <c r="B134" s="14" t="s">
        <v>158</v>
      </c>
      <c r="C134" s="15" t="s">
        <v>159</v>
      </c>
      <c r="D134" s="17">
        <v>3901</v>
      </c>
      <c r="E134" s="16">
        <v>1415</v>
      </c>
      <c r="F134" s="16">
        <v>888</v>
      </c>
      <c r="G134" s="17">
        <v>710</v>
      </c>
      <c r="H134" s="17">
        <v>888</v>
      </c>
      <c r="I134" s="13"/>
    </row>
    <row r="135" spans="2:9" ht="15" customHeight="1">
      <c r="B135" s="14" t="s">
        <v>160</v>
      </c>
      <c r="C135" s="15" t="s">
        <v>161</v>
      </c>
      <c r="D135" s="17">
        <v>2272</v>
      </c>
      <c r="E135" s="16">
        <v>822</v>
      </c>
      <c r="F135" s="16">
        <v>518</v>
      </c>
      <c r="G135" s="17">
        <v>414</v>
      </c>
      <c r="H135" s="17">
        <v>518</v>
      </c>
      <c r="I135" s="13"/>
    </row>
    <row r="136" spans="2:13" ht="15" customHeight="1">
      <c r="B136" s="14" t="s">
        <v>162</v>
      </c>
      <c r="C136" s="15" t="s">
        <v>163</v>
      </c>
      <c r="D136" s="17">
        <v>10912</v>
      </c>
      <c r="E136" s="16">
        <v>2785</v>
      </c>
      <c r="F136" s="16">
        <v>2473</v>
      </c>
      <c r="G136" s="17">
        <v>3181</v>
      </c>
      <c r="H136" s="17">
        <v>2473</v>
      </c>
      <c r="I136" s="13">
        <v>10912</v>
      </c>
      <c r="J136" s="1">
        <v>2785</v>
      </c>
      <c r="K136" s="1">
        <v>2473</v>
      </c>
      <c r="L136" s="1">
        <v>3181</v>
      </c>
      <c r="M136" s="1">
        <v>2473</v>
      </c>
    </row>
    <row r="137" spans="2:9" ht="15" customHeight="1">
      <c r="B137" s="14" t="s">
        <v>164</v>
      </c>
      <c r="C137" s="15" t="s">
        <v>165</v>
      </c>
      <c r="D137" s="17">
        <v>750</v>
      </c>
      <c r="E137" s="16">
        <v>75</v>
      </c>
      <c r="F137" s="16">
        <v>62</v>
      </c>
      <c r="G137" s="17">
        <v>51</v>
      </c>
      <c r="H137" s="17">
        <v>562</v>
      </c>
      <c r="I137" s="13"/>
    </row>
    <row r="138" spans="2:9" ht="15" customHeight="1">
      <c r="B138" s="14" t="s">
        <v>179</v>
      </c>
      <c r="C138" s="15" t="s">
        <v>180</v>
      </c>
      <c r="D138" s="17">
        <v>3771</v>
      </c>
      <c r="E138" s="16">
        <v>900</v>
      </c>
      <c r="F138" s="16">
        <v>750</v>
      </c>
      <c r="G138" s="17">
        <v>600</v>
      </c>
      <c r="H138" s="17">
        <v>1521</v>
      </c>
      <c r="I138" s="13"/>
    </row>
    <row r="139" spans="2:9" ht="15" customHeight="1">
      <c r="B139" s="14" t="s">
        <v>166</v>
      </c>
      <c r="C139" s="15" t="s">
        <v>167</v>
      </c>
      <c r="D139" s="17">
        <v>4500</v>
      </c>
      <c r="E139" s="16">
        <v>1000</v>
      </c>
      <c r="F139" s="16">
        <v>1000</v>
      </c>
      <c r="G139" s="17">
        <v>2000</v>
      </c>
      <c r="H139" s="17">
        <v>500</v>
      </c>
      <c r="I139" s="13"/>
    </row>
    <row r="140" spans="2:9" ht="15" customHeight="1">
      <c r="B140" s="14" t="s">
        <v>168</v>
      </c>
      <c r="C140" s="15" t="s">
        <v>169</v>
      </c>
      <c r="D140" s="17">
        <v>229</v>
      </c>
      <c r="E140" s="16">
        <v>300</v>
      </c>
      <c r="F140" s="16">
        <v>250</v>
      </c>
      <c r="G140" s="17">
        <v>200</v>
      </c>
      <c r="H140" s="17">
        <v>-521</v>
      </c>
      <c r="I140" s="13"/>
    </row>
    <row r="141" spans="2:9" ht="15" customHeight="1">
      <c r="B141" s="14" t="s">
        <v>170</v>
      </c>
      <c r="C141" s="15" t="s">
        <v>171</v>
      </c>
      <c r="D141" s="17">
        <v>1117</v>
      </c>
      <c r="E141" s="16">
        <v>347</v>
      </c>
      <c r="F141" s="16">
        <v>275</v>
      </c>
      <c r="G141" s="17">
        <v>220</v>
      </c>
      <c r="H141" s="17">
        <v>275</v>
      </c>
      <c r="I141" s="13"/>
    </row>
    <row r="142" spans="2:9" ht="15" customHeight="1">
      <c r="B142" s="14" t="s">
        <v>172</v>
      </c>
      <c r="C142" s="15" t="s">
        <v>173</v>
      </c>
      <c r="D142" s="17">
        <v>345</v>
      </c>
      <c r="E142" s="16">
        <v>103</v>
      </c>
      <c r="F142" s="16">
        <v>86</v>
      </c>
      <c r="G142" s="17">
        <v>70</v>
      </c>
      <c r="H142" s="17">
        <v>86</v>
      </c>
      <c r="I142" s="13"/>
    </row>
    <row r="143" spans="2:9" ht="15" customHeight="1">
      <c r="B143" s="14" t="s">
        <v>189</v>
      </c>
      <c r="C143" s="15" t="s">
        <v>190</v>
      </c>
      <c r="D143" s="17">
        <v>200</v>
      </c>
      <c r="E143" s="16">
        <v>60</v>
      </c>
      <c r="F143" s="16">
        <v>50</v>
      </c>
      <c r="G143" s="17">
        <v>40</v>
      </c>
      <c r="H143" s="17">
        <v>50</v>
      </c>
      <c r="I143" s="13"/>
    </row>
    <row r="144" spans="2:9" ht="15.75" customHeight="1">
      <c r="B144" s="32" t="s">
        <v>174</v>
      </c>
      <c r="C144" s="32"/>
      <c r="D144" s="17">
        <f>SUM(I130:I143)</f>
        <v>106131</v>
      </c>
      <c r="E144" s="17">
        <f>SUM(J130:J143)</f>
        <v>36063</v>
      </c>
      <c r="F144" s="17">
        <f>SUM(K130:K143)</f>
        <v>24594</v>
      </c>
      <c r="G144" s="17">
        <f>SUM(L130:L143)</f>
        <v>20880</v>
      </c>
      <c r="H144" s="17">
        <f>SUM(M130:M143)</f>
        <v>24594</v>
      </c>
      <c r="I144" s="13"/>
    </row>
    <row r="145" spans="2:8" ht="15" customHeight="1">
      <c r="B145" s="18"/>
      <c r="C145" s="10"/>
      <c r="D145" s="20"/>
      <c r="E145" s="20"/>
      <c r="F145" s="20"/>
      <c r="G145" s="20"/>
      <c r="H145" s="21"/>
    </row>
    <row r="146" spans="1:13" ht="15" customHeight="1">
      <c r="A146" s="13"/>
      <c r="B146" s="14" t="s">
        <v>271</v>
      </c>
      <c r="C146" s="15" t="s">
        <v>272</v>
      </c>
      <c r="D146" s="17">
        <v>0</v>
      </c>
      <c r="E146" s="16">
        <v>6000</v>
      </c>
      <c r="F146" s="16">
        <v>6000</v>
      </c>
      <c r="G146" s="17">
        <v>6000</v>
      </c>
      <c r="H146" s="17">
        <v>-18000</v>
      </c>
      <c r="I146" s="13">
        <v>0</v>
      </c>
      <c r="J146" s="1">
        <v>6000</v>
      </c>
      <c r="K146" s="1">
        <v>6000</v>
      </c>
      <c r="L146" s="1">
        <v>6000</v>
      </c>
      <c r="M146" s="1">
        <v>-18000</v>
      </c>
    </row>
    <row r="147" spans="1:9" ht="15.75" customHeight="1">
      <c r="A147" s="13"/>
      <c r="B147" s="14" t="s">
        <v>273</v>
      </c>
      <c r="C147" s="15" t="s">
        <v>274</v>
      </c>
      <c r="D147" s="17">
        <v>0</v>
      </c>
      <c r="E147" s="16">
        <v>6000</v>
      </c>
      <c r="F147" s="16">
        <v>6000</v>
      </c>
      <c r="G147" s="17">
        <v>6000</v>
      </c>
      <c r="H147" s="17">
        <v>-18000</v>
      </c>
      <c r="I147" s="13"/>
    </row>
    <row r="148" spans="1:9" ht="15.75" customHeight="1">
      <c r="A148" s="13"/>
      <c r="B148" s="32" t="s">
        <v>210</v>
      </c>
      <c r="C148" s="32"/>
      <c r="D148" s="17">
        <f>SUM(I146:I147)</f>
        <v>0</v>
      </c>
      <c r="E148" s="17">
        <f>SUM(J146:J147)</f>
        <v>6000</v>
      </c>
      <c r="F148" s="17">
        <f>SUM(K146:K147)</f>
        <v>6000</v>
      </c>
      <c r="G148" s="17">
        <f>SUM(L146:L147)</f>
        <v>6000</v>
      </c>
      <c r="H148" s="17">
        <f>SUM(M146:M147)</f>
        <v>-18000</v>
      </c>
      <c r="I148" s="13"/>
    </row>
    <row r="149" spans="2:8" ht="15" customHeight="1">
      <c r="B149" s="18"/>
      <c r="C149" s="10"/>
      <c r="D149" s="20"/>
      <c r="E149" s="20"/>
      <c r="F149" s="20"/>
      <c r="G149" s="20"/>
      <c r="H149" s="21"/>
    </row>
    <row r="150" spans="1:9" ht="15.75" customHeight="1">
      <c r="A150" s="3"/>
      <c r="B150" s="31" t="s">
        <v>276</v>
      </c>
      <c r="C150" s="31"/>
      <c r="D150" s="17">
        <f>SUM(D144,D148)</f>
        <v>106131</v>
      </c>
      <c r="E150" s="17">
        <f>SUM(E144,E148)</f>
        <v>42063</v>
      </c>
      <c r="F150" s="17">
        <f>SUM(F144,F148)</f>
        <v>30594</v>
      </c>
      <c r="G150" s="17">
        <f>SUM(G144,G148)</f>
        <v>26880</v>
      </c>
      <c r="H150" s="17">
        <f>SUM(H144,H148)</f>
        <v>6594</v>
      </c>
      <c r="I150" s="13"/>
    </row>
    <row r="151" spans="1:9" ht="15.75" customHeight="1">
      <c r="A151" s="3"/>
      <c r="B151" s="18"/>
      <c r="C151" s="19"/>
      <c r="D151" s="20"/>
      <c r="E151" s="20"/>
      <c r="F151" s="20"/>
      <c r="G151" s="20"/>
      <c r="H151" s="21"/>
      <c r="I151" s="3"/>
    </row>
    <row r="152" spans="1:9" ht="15.75" customHeight="1">
      <c r="A152" s="13"/>
      <c r="B152" s="33" t="s">
        <v>277</v>
      </c>
      <c r="C152" s="33"/>
      <c r="D152" s="33"/>
      <c r="E152" s="33"/>
      <c r="F152" s="33"/>
      <c r="G152" s="33"/>
      <c r="H152" s="33"/>
      <c r="I152" s="3"/>
    </row>
    <row r="153" spans="1:13" ht="15" customHeight="1">
      <c r="A153" s="13"/>
      <c r="B153" s="14" t="s">
        <v>145</v>
      </c>
      <c r="C153" s="15" t="s">
        <v>17</v>
      </c>
      <c r="D153" s="17">
        <v>321094</v>
      </c>
      <c r="E153" s="16">
        <v>97104</v>
      </c>
      <c r="F153" s="16">
        <v>71389</v>
      </c>
      <c r="G153" s="17">
        <v>58578</v>
      </c>
      <c r="H153" s="17">
        <v>94023</v>
      </c>
      <c r="I153" s="13">
        <v>321094</v>
      </c>
      <c r="J153" s="1">
        <v>97104</v>
      </c>
      <c r="K153" s="1">
        <v>71389</v>
      </c>
      <c r="L153" s="1">
        <v>58578</v>
      </c>
      <c r="M153" s="1">
        <v>94023</v>
      </c>
    </row>
    <row r="154" spans="1:9" ht="15.75" customHeight="1">
      <c r="A154" s="13"/>
      <c r="B154" s="14" t="s">
        <v>146</v>
      </c>
      <c r="C154" s="15" t="s">
        <v>147</v>
      </c>
      <c r="D154" s="17">
        <v>321094</v>
      </c>
      <c r="E154" s="16">
        <v>97104</v>
      </c>
      <c r="F154" s="16">
        <v>71389</v>
      </c>
      <c r="G154" s="17">
        <v>58578</v>
      </c>
      <c r="H154" s="17">
        <v>94023</v>
      </c>
      <c r="I154" s="13"/>
    </row>
    <row r="155" spans="1:13" ht="15" customHeight="1">
      <c r="A155" s="13"/>
      <c r="B155" s="14" t="s">
        <v>150</v>
      </c>
      <c r="C155" s="15" t="s">
        <v>151</v>
      </c>
      <c r="D155" s="17">
        <v>721266</v>
      </c>
      <c r="E155" s="16">
        <v>147181</v>
      </c>
      <c r="F155" s="16">
        <v>169271</v>
      </c>
      <c r="G155" s="17">
        <v>188945</v>
      </c>
      <c r="H155" s="17">
        <v>215869</v>
      </c>
      <c r="I155" s="13">
        <v>721266</v>
      </c>
      <c r="J155" s="1">
        <v>147181</v>
      </c>
      <c r="K155" s="1">
        <v>169271</v>
      </c>
      <c r="L155" s="1">
        <v>188945</v>
      </c>
      <c r="M155" s="1">
        <v>215869</v>
      </c>
    </row>
    <row r="156" spans="2:9" ht="15" customHeight="1">
      <c r="B156" s="14" t="s">
        <v>152</v>
      </c>
      <c r="C156" s="15" t="s">
        <v>153</v>
      </c>
      <c r="D156" s="17">
        <v>513302</v>
      </c>
      <c r="E156" s="16">
        <v>108810</v>
      </c>
      <c r="F156" s="16">
        <v>112752</v>
      </c>
      <c r="G156" s="17">
        <v>134984</v>
      </c>
      <c r="H156" s="17">
        <v>156756</v>
      </c>
      <c r="I156" s="13"/>
    </row>
    <row r="157" spans="2:9" ht="15" customHeight="1">
      <c r="B157" s="14" t="s">
        <v>177</v>
      </c>
      <c r="C157" s="15" t="s">
        <v>178</v>
      </c>
      <c r="D157" s="17">
        <v>207964</v>
      </c>
      <c r="E157" s="16">
        <v>38371</v>
      </c>
      <c r="F157" s="16">
        <v>56519</v>
      </c>
      <c r="G157" s="17">
        <v>53961</v>
      </c>
      <c r="H157" s="17">
        <v>59113</v>
      </c>
      <c r="I157" s="13"/>
    </row>
    <row r="158" spans="2:13" ht="15" customHeight="1">
      <c r="B158" s="14" t="s">
        <v>154</v>
      </c>
      <c r="C158" s="15" t="s">
        <v>155</v>
      </c>
      <c r="D158" s="17">
        <v>180231</v>
      </c>
      <c r="E158" s="16">
        <v>39901</v>
      </c>
      <c r="F158" s="16">
        <v>43295</v>
      </c>
      <c r="G158" s="17">
        <v>42231</v>
      </c>
      <c r="H158" s="17">
        <v>54804</v>
      </c>
      <c r="I158" s="13">
        <v>180231</v>
      </c>
      <c r="J158" s="1">
        <v>39901</v>
      </c>
      <c r="K158" s="1">
        <v>43295</v>
      </c>
      <c r="L158" s="1">
        <v>42231</v>
      </c>
      <c r="M158" s="1">
        <v>54804</v>
      </c>
    </row>
    <row r="159" spans="2:9" ht="15" customHeight="1">
      <c r="B159" s="14" t="s">
        <v>156</v>
      </c>
      <c r="C159" s="15" t="s">
        <v>157</v>
      </c>
      <c r="D159" s="17">
        <v>109021</v>
      </c>
      <c r="E159" s="16">
        <v>24301</v>
      </c>
      <c r="F159" s="16">
        <v>26580</v>
      </c>
      <c r="G159" s="17">
        <v>25750</v>
      </c>
      <c r="H159" s="17">
        <v>32390</v>
      </c>
      <c r="I159" s="13"/>
    </row>
    <row r="160" spans="2:9" ht="15" customHeight="1">
      <c r="B160" s="14" t="s">
        <v>158</v>
      </c>
      <c r="C160" s="15" t="s">
        <v>159</v>
      </c>
      <c r="D160" s="17">
        <v>46739</v>
      </c>
      <c r="E160" s="16">
        <v>10092</v>
      </c>
      <c r="F160" s="16">
        <v>10925</v>
      </c>
      <c r="G160" s="17">
        <v>10856</v>
      </c>
      <c r="H160" s="17">
        <v>14866</v>
      </c>
      <c r="I160" s="13"/>
    </row>
    <row r="161" spans="2:9" ht="15" customHeight="1">
      <c r="B161" s="14" t="s">
        <v>160</v>
      </c>
      <c r="C161" s="15" t="s">
        <v>161</v>
      </c>
      <c r="D161" s="17">
        <v>24471</v>
      </c>
      <c r="E161" s="16">
        <v>5508</v>
      </c>
      <c r="F161" s="16">
        <v>5790</v>
      </c>
      <c r="G161" s="17">
        <v>5625</v>
      </c>
      <c r="H161" s="17">
        <v>7548</v>
      </c>
      <c r="I161" s="13"/>
    </row>
    <row r="162" spans="2:13" ht="15" customHeight="1">
      <c r="B162" s="14" t="s">
        <v>162</v>
      </c>
      <c r="C162" s="15" t="s">
        <v>163</v>
      </c>
      <c r="D162" s="17">
        <v>88140</v>
      </c>
      <c r="E162" s="16">
        <v>68797</v>
      </c>
      <c r="F162" s="16">
        <v>13807</v>
      </c>
      <c r="G162" s="17">
        <v>11453</v>
      </c>
      <c r="H162" s="17">
        <v>-5917</v>
      </c>
      <c r="I162" s="13">
        <v>88140</v>
      </c>
      <c r="J162" s="1">
        <v>68797</v>
      </c>
      <c r="K162" s="1">
        <v>13807</v>
      </c>
      <c r="L162" s="1">
        <v>11453</v>
      </c>
      <c r="M162" s="1">
        <v>-5917</v>
      </c>
    </row>
    <row r="163" spans="2:9" ht="15" customHeight="1">
      <c r="B163" s="14" t="s">
        <v>164</v>
      </c>
      <c r="C163" s="15" t="s">
        <v>165</v>
      </c>
      <c r="D163" s="17">
        <v>5805</v>
      </c>
      <c r="E163" s="16">
        <v>2404</v>
      </c>
      <c r="F163" s="16">
        <v>750</v>
      </c>
      <c r="G163" s="17">
        <v>600</v>
      </c>
      <c r="H163" s="17">
        <v>2051</v>
      </c>
      <c r="I163" s="13"/>
    </row>
    <row r="164" spans="2:9" ht="15" customHeight="1">
      <c r="B164" s="14" t="s">
        <v>179</v>
      </c>
      <c r="C164" s="15" t="s">
        <v>180</v>
      </c>
      <c r="D164" s="17">
        <v>800</v>
      </c>
      <c r="E164" s="16">
        <v>150</v>
      </c>
      <c r="F164" s="16">
        <v>125</v>
      </c>
      <c r="G164" s="17">
        <v>100</v>
      </c>
      <c r="H164" s="17">
        <v>425</v>
      </c>
      <c r="I164" s="13"/>
    </row>
    <row r="165" spans="2:9" ht="15" customHeight="1">
      <c r="B165" s="14" t="s">
        <v>166</v>
      </c>
      <c r="C165" s="15" t="s">
        <v>167</v>
      </c>
      <c r="D165" s="17">
        <v>22744</v>
      </c>
      <c r="E165" s="16">
        <v>33500</v>
      </c>
      <c r="F165" s="16">
        <v>3750</v>
      </c>
      <c r="G165" s="17">
        <v>3000</v>
      </c>
      <c r="H165" s="17">
        <v>-17506</v>
      </c>
      <c r="I165" s="13"/>
    </row>
    <row r="166" spans="2:9" ht="15" customHeight="1">
      <c r="B166" s="14" t="s">
        <v>168</v>
      </c>
      <c r="C166" s="15" t="s">
        <v>169</v>
      </c>
      <c r="D166" s="17">
        <v>20720</v>
      </c>
      <c r="E166" s="16">
        <v>7600</v>
      </c>
      <c r="F166" s="16">
        <v>4250</v>
      </c>
      <c r="G166" s="17">
        <v>3400</v>
      </c>
      <c r="H166" s="17">
        <v>5470</v>
      </c>
      <c r="I166" s="13"/>
    </row>
    <row r="167" spans="2:9" ht="15" customHeight="1">
      <c r="B167" s="14" t="s">
        <v>170</v>
      </c>
      <c r="C167" s="15" t="s">
        <v>171</v>
      </c>
      <c r="D167" s="17">
        <v>19525</v>
      </c>
      <c r="E167" s="16">
        <v>15960</v>
      </c>
      <c r="F167" s="16">
        <v>2030</v>
      </c>
      <c r="G167" s="17">
        <v>2030</v>
      </c>
      <c r="H167" s="17">
        <v>-495</v>
      </c>
      <c r="I167" s="13"/>
    </row>
    <row r="168" spans="2:9" ht="15" customHeight="1">
      <c r="B168" s="14" t="s">
        <v>185</v>
      </c>
      <c r="C168" s="15" t="s">
        <v>186</v>
      </c>
      <c r="D168" s="17">
        <v>10846</v>
      </c>
      <c r="E168" s="16">
        <v>2883</v>
      </c>
      <c r="F168" s="16">
        <v>2402</v>
      </c>
      <c r="G168" s="17">
        <v>1923</v>
      </c>
      <c r="H168" s="17">
        <v>3638</v>
      </c>
      <c r="I168" s="13"/>
    </row>
    <row r="169" spans="2:9" ht="15" customHeight="1">
      <c r="B169" s="14" t="s">
        <v>172</v>
      </c>
      <c r="C169" s="15" t="s">
        <v>173</v>
      </c>
      <c r="D169" s="17">
        <v>2600</v>
      </c>
      <c r="E169" s="16">
        <v>1200</v>
      </c>
      <c r="F169" s="16">
        <v>500</v>
      </c>
      <c r="G169" s="17">
        <v>400</v>
      </c>
      <c r="H169" s="17">
        <v>500</v>
      </c>
      <c r="I169" s="13"/>
    </row>
    <row r="170" spans="2:9" ht="15" customHeight="1">
      <c r="B170" s="14" t="s">
        <v>189</v>
      </c>
      <c r="C170" s="15" t="s">
        <v>190</v>
      </c>
      <c r="D170" s="17">
        <v>5100</v>
      </c>
      <c r="E170" s="16">
        <v>5100</v>
      </c>
      <c r="F170" s="16">
        <v>0</v>
      </c>
      <c r="G170" s="17">
        <v>0</v>
      </c>
      <c r="H170" s="17">
        <v>0</v>
      </c>
      <c r="I170" s="13"/>
    </row>
    <row r="171" spans="2:13" ht="15" customHeight="1">
      <c r="B171" s="14" t="s">
        <v>197</v>
      </c>
      <c r="C171" s="15" t="s">
        <v>198</v>
      </c>
      <c r="D171" s="17">
        <v>400</v>
      </c>
      <c r="E171" s="16">
        <v>30</v>
      </c>
      <c r="F171" s="16">
        <v>25</v>
      </c>
      <c r="G171" s="17">
        <v>20</v>
      </c>
      <c r="H171" s="17">
        <v>325</v>
      </c>
      <c r="I171" s="13">
        <v>400</v>
      </c>
      <c r="J171" s="1">
        <v>30</v>
      </c>
      <c r="K171" s="1">
        <v>25</v>
      </c>
      <c r="L171" s="1">
        <v>20</v>
      </c>
      <c r="M171" s="1">
        <v>325</v>
      </c>
    </row>
    <row r="172" spans="2:9" ht="15" customHeight="1">
      <c r="B172" s="14" t="s">
        <v>199</v>
      </c>
      <c r="C172" s="15" t="s">
        <v>200</v>
      </c>
      <c r="D172" s="17">
        <v>300</v>
      </c>
      <c r="E172" s="16">
        <v>30</v>
      </c>
      <c r="F172" s="16">
        <v>25</v>
      </c>
      <c r="G172" s="17">
        <v>20</v>
      </c>
      <c r="H172" s="17">
        <v>225</v>
      </c>
      <c r="I172" s="13"/>
    </row>
    <row r="173" spans="2:9" ht="15" customHeight="1">
      <c r="B173" s="14" t="s">
        <v>201</v>
      </c>
      <c r="C173" s="15" t="s">
        <v>202</v>
      </c>
      <c r="D173" s="17">
        <v>100</v>
      </c>
      <c r="E173" s="16">
        <v>0</v>
      </c>
      <c r="F173" s="16">
        <v>0</v>
      </c>
      <c r="G173" s="17">
        <v>0</v>
      </c>
      <c r="H173" s="17">
        <v>100</v>
      </c>
      <c r="I173" s="13"/>
    </row>
    <row r="174" spans="2:13" ht="15" customHeight="1">
      <c r="B174" s="14" t="s">
        <v>203</v>
      </c>
      <c r="C174" s="15" t="s">
        <v>204</v>
      </c>
      <c r="D174" s="17">
        <v>121530</v>
      </c>
      <c r="E174" s="16">
        <v>27872</v>
      </c>
      <c r="F174" s="16">
        <v>17098</v>
      </c>
      <c r="G174" s="17">
        <v>24356</v>
      </c>
      <c r="H174" s="17">
        <v>52204</v>
      </c>
      <c r="I174" s="13">
        <v>121530</v>
      </c>
      <c r="J174" s="1">
        <v>27872</v>
      </c>
      <c r="K174" s="1">
        <v>17098</v>
      </c>
      <c r="L174" s="1">
        <v>24356</v>
      </c>
      <c r="M174" s="1">
        <v>52204</v>
      </c>
    </row>
    <row r="175" spans="2:9" ht="15" customHeight="1">
      <c r="B175" s="14" t="s">
        <v>290</v>
      </c>
      <c r="C175" s="15" t="s">
        <v>291</v>
      </c>
      <c r="D175" s="17">
        <v>61794</v>
      </c>
      <c r="E175" s="16">
        <v>11611</v>
      </c>
      <c r="F175" s="16">
        <v>17098</v>
      </c>
      <c r="G175" s="17">
        <v>16202</v>
      </c>
      <c r="H175" s="17">
        <v>16883</v>
      </c>
      <c r="I175" s="13"/>
    </row>
    <row r="176" spans="2:9" ht="15" customHeight="1">
      <c r="B176" s="14" t="s">
        <v>292</v>
      </c>
      <c r="C176" s="15" t="s">
        <v>293</v>
      </c>
      <c r="D176" s="17">
        <v>59736</v>
      </c>
      <c r="E176" s="16">
        <v>16261</v>
      </c>
      <c r="F176" s="16">
        <v>0</v>
      </c>
      <c r="G176" s="17">
        <v>8154</v>
      </c>
      <c r="H176" s="17">
        <v>35321</v>
      </c>
      <c r="I176" s="13"/>
    </row>
    <row r="177" spans="2:9" ht="15.75" customHeight="1">
      <c r="B177" s="32" t="s">
        <v>174</v>
      </c>
      <c r="C177" s="32"/>
      <c r="D177" s="17">
        <f>SUM(I153:I176)</f>
        <v>1432661</v>
      </c>
      <c r="E177" s="17">
        <f>SUM(J153:J176)</f>
        <v>380885</v>
      </c>
      <c r="F177" s="17">
        <f>SUM(K153:K176)</f>
        <v>314885</v>
      </c>
      <c r="G177" s="17">
        <f>SUM(L153:L176)</f>
        <v>325583</v>
      </c>
      <c r="H177" s="17">
        <f>SUM(M153:M176)</f>
        <v>411308</v>
      </c>
      <c r="I177" s="13"/>
    </row>
    <row r="178" spans="2:8" ht="15" customHeight="1">
      <c r="B178" s="18"/>
      <c r="C178" s="10"/>
      <c r="D178" s="20"/>
      <c r="E178" s="20"/>
      <c r="F178" s="20"/>
      <c r="G178" s="20"/>
      <c r="H178" s="21"/>
    </row>
    <row r="179" spans="1:13" ht="15" customHeight="1">
      <c r="A179" s="13"/>
      <c r="B179" s="14" t="s">
        <v>211</v>
      </c>
      <c r="C179" s="15" t="s">
        <v>212</v>
      </c>
      <c r="D179" s="17">
        <v>55000</v>
      </c>
      <c r="E179" s="16">
        <v>60000</v>
      </c>
      <c r="F179" s="16">
        <v>0</v>
      </c>
      <c r="G179" s="17">
        <v>0</v>
      </c>
      <c r="H179" s="17">
        <v>-5000</v>
      </c>
      <c r="I179" s="13">
        <v>55000</v>
      </c>
      <c r="J179" s="1">
        <v>60000</v>
      </c>
      <c r="K179" s="1">
        <v>0</v>
      </c>
      <c r="L179" s="1">
        <v>0</v>
      </c>
      <c r="M179" s="1">
        <v>-5000</v>
      </c>
    </row>
    <row r="180" spans="1:9" ht="15.75" customHeight="1">
      <c r="A180" s="13"/>
      <c r="B180" s="14" t="s">
        <v>230</v>
      </c>
      <c r="C180" s="15" t="s">
        <v>231</v>
      </c>
      <c r="D180" s="17">
        <v>55000</v>
      </c>
      <c r="E180" s="16">
        <v>60000</v>
      </c>
      <c r="F180" s="16">
        <v>0</v>
      </c>
      <c r="G180" s="17">
        <v>0</v>
      </c>
      <c r="H180" s="17">
        <v>-5000</v>
      </c>
      <c r="I180" s="13"/>
    </row>
    <row r="181" spans="1:9" ht="15.75" customHeight="1">
      <c r="A181" s="13"/>
      <c r="B181" s="32" t="s">
        <v>221</v>
      </c>
      <c r="C181" s="32"/>
      <c r="D181" s="17">
        <f>SUM(I179:I180)</f>
        <v>55000</v>
      </c>
      <c r="E181" s="17">
        <f>SUM(J179:J180)</f>
        <v>60000</v>
      </c>
      <c r="F181" s="17">
        <f>SUM(K179:K180)</f>
        <v>0</v>
      </c>
      <c r="G181" s="17">
        <f>SUM(L179:L180)</f>
        <v>0</v>
      </c>
      <c r="H181" s="17">
        <f>SUM(M179:M180)</f>
        <v>-5000</v>
      </c>
      <c r="I181" s="13"/>
    </row>
    <row r="182" spans="2:8" ht="15" customHeight="1">
      <c r="B182" s="18"/>
      <c r="C182" s="10"/>
      <c r="D182" s="20"/>
      <c r="E182" s="20"/>
      <c r="F182" s="20"/>
      <c r="G182" s="20"/>
      <c r="H182" s="21"/>
    </row>
    <row r="183" spans="1:9" ht="15.75" customHeight="1">
      <c r="A183" s="3"/>
      <c r="B183" s="31" t="s">
        <v>296</v>
      </c>
      <c r="C183" s="31"/>
      <c r="D183" s="17">
        <f>SUM(D177,D181)</f>
        <v>1487661</v>
      </c>
      <c r="E183" s="17">
        <f>SUM(E177,E181)</f>
        <v>440885</v>
      </c>
      <c r="F183" s="17">
        <f>SUM(F177,F181)</f>
        <v>314885</v>
      </c>
      <c r="G183" s="17">
        <f>SUM(G177,G181)</f>
        <v>325583</v>
      </c>
      <c r="H183" s="17">
        <f>SUM(H177,H181)</f>
        <v>406308</v>
      </c>
      <c r="I183" s="13"/>
    </row>
    <row r="184" spans="1:9" ht="15.75" customHeight="1">
      <c r="A184" s="3"/>
      <c r="B184" s="18"/>
      <c r="C184" s="19"/>
      <c r="D184" s="20"/>
      <c r="E184" s="20"/>
      <c r="F184" s="20"/>
      <c r="G184" s="20"/>
      <c r="H184" s="21"/>
      <c r="I184" s="3"/>
    </row>
    <row r="185" spans="1:9" ht="15.75" customHeight="1">
      <c r="A185" s="13"/>
      <c r="B185" s="33" t="s">
        <v>297</v>
      </c>
      <c r="C185" s="33"/>
      <c r="D185" s="33"/>
      <c r="E185" s="33"/>
      <c r="F185" s="33"/>
      <c r="G185" s="33"/>
      <c r="H185" s="33"/>
      <c r="I185" s="3"/>
    </row>
    <row r="186" spans="1:13" ht="15" customHeight="1">
      <c r="A186" s="13"/>
      <c r="B186" s="14" t="s">
        <v>145</v>
      </c>
      <c r="C186" s="15" t="s">
        <v>17</v>
      </c>
      <c r="D186" s="17">
        <v>137180</v>
      </c>
      <c r="E186" s="16">
        <v>32786</v>
      </c>
      <c r="F186" s="16">
        <v>32786</v>
      </c>
      <c r="G186" s="17">
        <v>32787</v>
      </c>
      <c r="H186" s="17">
        <v>38821</v>
      </c>
      <c r="I186" s="13">
        <v>137180</v>
      </c>
      <c r="J186" s="1">
        <v>32786</v>
      </c>
      <c r="K186" s="1">
        <v>32786</v>
      </c>
      <c r="L186" s="1">
        <v>32787</v>
      </c>
      <c r="M186" s="1">
        <v>38821</v>
      </c>
    </row>
    <row r="187" spans="1:9" ht="15.75" customHeight="1">
      <c r="A187" s="13"/>
      <c r="B187" s="14" t="s">
        <v>146</v>
      </c>
      <c r="C187" s="15" t="s">
        <v>147</v>
      </c>
      <c r="D187" s="17">
        <v>137180</v>
      </c>
      <c r="E187" s="16">
        <v>32786</v>
      </c>
      <c r="F187" s="16">
        <v>32786</v>
      </c>
      <c r="G187" s="17">
        <v>32787</v>
      </c>
      <c r="H187" s="17">
        <v>38821</v>
      </c>
      <c r="I187" s="13"/>
    </row>
    <row r="188" spans="1:13" ht="15" customHeight="1">
      <c r="A188" s="13"/>
      <c r="B188" s="14" t="s">
        <v>150</v>
      </c>
      <c r="C188" s="15" t="s">
        <v>151</v>
      </c>
      <c r="D188" s="17">
        <v>924</v>
      </c>
      <c r="E188" s="16">
        <v>3250</v>
      </c>
      <c r="F188" s="16">
        <v>3250</v>
      </c>
      <c r="G188" s="17">
        <v>3250</v>
      </c>
      <c r="H188" s="17">
        <v>-8826</v>
      </c>
      <c r="I188" s="13">
        <v>924</v>
      </c>
      <c r="J188" s="1">
        <v>3250</v>
      </c>
      <c r="K188" s="1">
        <v>3250</v>
      </c>
      <c r="L188" s="1">
        <v>3250</v>
      </c>
      <c r="M188" s="1">
        <v>-8826</v>
      </c>
    </row>
    <row r="189" spans="2:9" ht="15" customHeight="1">
      <c r="B189" s="14" t="s">
        <v>152</v>
      </c>
      <c r="C189" s="15" t="s">
        <v>153</v>
      </c>
      <c r="D189" s="17">
        <v>924</v>
      </c>
      <c r="E189" s="16">
        <v>3250</v>
      </c>
      <c r="F189" s="16">
        <v>3250</v>
      </c>
      <c r="G189" s="17">
        <v>3250</v>
      </c>
      <c r="H189" s="17">
        <v>-8826</v>
      </c>
      <c r="I189" s="13"/>
    </row>
    <row r="190" spans="2:13" ht="15" customHeight="1">
      <c r="B190" s="14" t="s">
        <v>154</v>
      </c>
      <c r="C190" s="15" t="s">
        <v>155</v>
      </c>
      <c r="D190" s="17">
        <v>25394</v>
      </c>
      <c r="E190" s="16">
        <v>7901</v>
      </c>
      <c r="F190" s="16">
        <v>7901</v>
      </c>
      <c r="G190" s="17">
        <v>7904</v>
      </c>
      <c r="H190" s="17">
        <v>1688</v>
      </c>
      <c r="I190" s="13">
        <v>25394</v>
      </c>
      <c r="J190" s="1">
        <v>7901</v>
      </c>
      <c r="K190" s="1">
        <v>7901</v>
      </c>
      <c r="L190" s="1">
        <v>7904</v>
      </c>
      <c r="M190" s="1">
        <v>1688</v>
      </c>
    </row>
    <row r="191" spans="2:9" ht="15" customHeight="1">
      <c r="B191" s="14" t="s">
        <v>156</v>
      </c>
      <c r="C191" s="15" t="s">
        <v>157</v>
      </c>
      <c r="D191" s="17">
        <v>15836</v>
      </c>
      <c r="E191" s="16">
        <v>5163</v>
      </c>
      <c r="F191" s="16">
        <v>5163</v>
      </c>
      <c r="G191" s="17">
        <v>5164</v>
      </c>
      <c r="H191" s="17">
        <v>346</v>
      </c>
      <c r="I191" s="13"/>
    </row>
    <row r="192" spans="2:9" ht="15" customHeight="1">
      <c r="B192" s="14" t="s">
        <v>158</v>
      </c>
      <c r="C192" s="15" t="s">
        <v>159</v>
      </c>
      <c r="D192" s="17">
        <v>6362</v>
      </c>
      <c r="E192" s="16">
        <v>1729</v>
      </c>
      <c r="F192" s="16">
        <v>1729</v>
      </c>
      <c r="G192" s="17">
        <v>1730</v>
      </c>
      <c r="H192" s="17">
        <v>1174</v>
      </c>
      <c r="I192" s="13"/>
    </row>
    <row r="193" spans="2:9" ht="15" customHeight="1">
      <c r="B193" s="14" t="s">
        <v>160</v>
      </c>
      <c r="C193" s="15" t="s">
        <v>161</v>
      </c>
      <c r="D193" s="17">
        <v>3196</v>
      </c>
      <c r="E193" s="16">
        <v>1009</v>
      </c>
      <c r="F193" s="16">
        <v>1009</v>
      </c>
      <c r="G193" s="17">
        <v>1010</v>
      </c>
      <c r="H193" s="17">
        <v>168</v>
      </c>
      <c r="I193" s="13"/>
    </row>
    <row r="194" spans="2:13" ht="15" customHeight="1">
      <c r="B194" s="14" t="s">
        <v>162</v>
      </c>
      <c r="C194" s="15" t="s">
        <v>163</v>
      </c>
      <c r="D194" s="17">
        <v>1088730</v>
      </c>
      <c r="E194" s="16">
        <v>273431</v>
      </c>
      <c r="F194" s="16">
        <v>149219</v>
      </c>
      <c r="G194" s="17">
        <v>144719</v>
      </c>
      <c r="H194" s="17">
        <v>521361</v>
      </c>
      <c r="I194" s="13">
        <v>1088730</v>
      </c>
      <c r="J194" s="1">
        <v>273431</v>
      </c>
      <c r="K194" s="1">
        <v>149219</v>
      </c>
      <c r="L194" s="1">
        <v>144719</v>
      </c>
      <c r="M194" s="1">
        <v>521361</v>
      </c>
    </row>
    <row r="195" spans="2:9" ht="15" customHeight="1">
      <c r="B195" s="14" t="s">
        <v>164</v>
      </c>
      <c r="C195" s="15" t="s">
        <v>165</v>
      </c>
      <c r="D195" s="17">
        <v>665</v>
      </c>
      <c r="E195" s="16">
        <v>0</v>
      </c>
      <c r="F195" s="16">
        <v>0</v>
      </c>
      <c r="G195" s="17">
        <v>0</v>
      </c>
      <c r="H195" s="17">
        <v>665</v>
      </c>
      <c r="I195" s="13"/>
    </row>
    <row r="196" spans="2:9" ht="15" customHeight="1">
      <c r="B196" s="14" t="s">
        <v>181</v>
      </c>
      <c r="C196" s="15" t="s">
        <v>182</v>
      </c>
      <c r="D196" s="17">
        <v>2373</v>
      </c>
      <c r="E196" s="16">
        <v>2350</v>
      </c>
      <c r="F196" s="16">
        <v>150</v>
      </c>
      <c r="G196" s="17">
        <v>150</v>
      </c>
      <c r="H196" s="17">
        <v>-277</v>
      </c>
      <c r="I196" s="13"/>
    </row>
    <row r="197" spans="2:9" ht="15" customHeight="1">
      <c r="B197" s="14" t="s">
        <v>166</v>
      </c>
      <c r="C197" s="15" t="s">
        <v>167</v>
      </c>
      <c r="D197" s="17">
        <v>377323</v>
      </c>
      <c r="E197" s="16">
        <v>76750</v>
      </c>
      <c r="F197" s="16">
        <v>36750</v>
      </c>
      <c r="G197" s="17">
        <v>34250</v>
      </c>
      <c r="H197" s="17">
        <v>229573</v>
      </c>
      <c r="I197" s="13"/>
    </row>
    <row r="198" spans="2:9" ht="15" customHeight="1">
      <c r="B198" s="14" t="s">
        <v>168</v>
      </c>
      <c r="C198" s="15" t="s">
        <v>169</v>
      </c>
      <c r="D198" s="17">
        <v>70948</v>
      </c>
      <c r="E198" s="16">
        <v>23250</v>
      </c>
      <c r="F198" s="16">
        <v>22250</v>
      </c>
      <c r="G198" s="17">
        <v>22250</v>
      </c>
      <c r="H198" s="17">
        <v>3198</v>
      </c>
      <c r="I198" s="13"/>
    </row>
    <row r="199" spans="2:9" ht="15" customHeight="1">
      <c r="B199" s="14" t="s">
        <v>170</v>
      </c>
      <c r="C199" s="15" t="s">
        <v>171</v>
      </c>
      <c r="D199" s="17">
        <v>535233</v>
      </c>
      <c r="E199" s="16">
        <v>162206</v>
      </c>
      <c r="F199" s="16">
        <v>83044</v>
      </c>
      <c r="G199" s="17">
        <v>83044</v>
      </c>
      <c r="H199" s="17">
        <v>206939</v>
      </c>
      <c r="I199" s="13"/>
    </row>
    <row r="200" spans="2:9" ht="15" customHeight="1">
      <c r="B200" s="14" t="s">
        <v>185</v>
      </c>
      <c r="C200" s="15" t="s">
        <v>186</v>
      </c>
      <c r="D200" s="17">
        <v>69422</v>
      </c>
      <c r="E200" s="16">
        <v>8000</v>
      </c>
      <c r="F200" s="16">
        <v>7000</v>
      </c>
      <c r="G200" s="17">
        <v>5000</v>
      </c>
      <c r="H200" s="17">
        <v>49422</v>
      </c>
      <c r="I200" s="13"/>
    </row>
    <row r="201" spans="2:9" ht="15" customHeight="1">
      <c r="B201" s="14" t="s">
        <v>172</v>
      </c>
      <c r="C201" s="15" t="s">
        <v>173</v>
      </c>
      <c r="D201" s="17">
        <v>0</v>
      </c>
      <c r="E201" s="16">
        <v>25</v>
      </c>
      <c r="F201" s="16">
        <v>25</v>
      </c>
      <c r="G201" s="17">
        <v>25</v>
      </c>
      <c r="H201" s="17">
        <v>-75</v>
      </c>
      <c r="I201" s="13"/>
    </row>
    <row r="202" spans="2:9" ht="15" customHeight="1">
      <c r="B202" s="14" t="s">
        <v>189</v>
      </c>
      <c r="C202" s="15" t="s">
        <v>190</v>
      </c>
      <c r="D202" s="17">
        <v>2354</v>
      </c>
      <c r="E202" s="16">
        <v>850</v>
      </c>
      <c r="F202" s="16">
        <v>0</v>
      </c>
      <c r="G202" s="17">
        <v>0</v>
      </c>
      <c r="H202" s="17">
        <v>1504</v>
      </c>
      <c r="I202" s="13"/>
    </row>
    <row r="203" spans="2:9" ht="15" customHeight="1">
      <c r="B203" s="14" t="s">
        <v>193</v>
      </c>
      <c r="C203" s="15" t="s">
        <v>194</v>
      </c>
      <c r="D203" s="17">
        <v>30412</v>
      </c>
      <c r="E203" s="16">
        <v>0</v>
      </c>
      <c r="F203" s="16">
        <v>0</v>
      </c>
      <c r="G203" s="17">
        <v>0</v>
      </c>
      <c r="H203" s="17">
        <v>30412</v>
      </c>
      <c r="I203" s="13"/>
    </row>
    <row r="204" spans="2:13" ht="15" customHeight="1">
      <c r="B204" s="14" t="s">
        <v>197</v>
      </c>
      <c r="C204" s="15" t="s">
        <v>198</v>
      </c>
      <c r="D204" s="17">
        <v>-116314</v>
      </c>
      <c r="E204" s="16">
        <v>5375</v>
      </c>
      <c r="F204" s="16">
        <v>5375</v>
      </c>
      <c r="G204" s="17">
        <v>5375</v>
      </c>
      <c r="H204" s="17">
        <v>-132439</v>
      </c>
      <c r="I204" s="13">
        <v>-116314</v>
      </c>
      <c r="J204" s="1">
        <v>5375</v>
      </c>
      <c r="K204" s="1">
        <v>5375</v>
      </c>
      <c r="L204" s="1">
        <v>5375</v>
      </c>
      <c r="M204" s="1">
        <v>-132439</v>
      </c>
    </row>
    <row r="205" spans="2:9" ht="15" customHeight="1">
      <c r="B205" s="14" t="s">
        <v>199</v>
      </c>
      <c r="C205" s="15" t="s">
        <v>200</v>
      </c>
      <c r="D205" s="17">
        <v>-142226</v>
      </c>
      <c r="E205" s="16">
        <v>375</v>
      </c>
      <c r="F205" s="16">
        <v>375</v>
      </c>
      <c r="G205" s="17">
        <v>375</v>
      </c>
      <c r="H205" s="17">
        <v>-143351</v>
      </c>
      <c r="I205" s="13"/>
    </row>
    <row r="206" spans="2:9" ht="15" customHeight="1">
      <c r="B206" s="14" t="s">
        <v>201</v>
      </c>
      <c r="C206" s="15" t="s">
        <v>202</v>
      </c>
      <c r="D206" s="17">
        <v>25912</v>
      </c>
      <c r="E206" s="16">
        <v>5000</v>
      </c>
      <c r="F206" s="16">
        <v>5000</v>
      </c>
      <c r="G206" s="17">
        <v>5000</v>
      </c>
      <c r="H206" s="17">
        <v>10912</v>
      </c>
      <c r="I206" s="13"/>
    </row>
    <row r="207" spans="2:9" ht="15.75" customHeight="1">
      <c r="B207" s="32" t="s">
        <v>174</v>
      </c>
      <c r="C207" s="32"/>
      <c r="D207" s="17">
        <f>SUM(I186:I206)</f>
        <v>1135914</v>
      </c>
      <c r="E207" s="17">
        <f>SUM(J186:J206)</f>
        <v>322743</v>
      </c>
      <c r="F207" s="17">
        <f>SUM(K186:K206)</f>
        <v>198531</v>
      </c>
      <c r="G207" s="17">
        <f>SUM(L186:L206)</f>
        <v>194035</v>
      </c>
      <c r="H207" s="17">
        <f>SUM(M186:M206)</f>
        <v>420605</v>
      </c>
      <c r="I207" s="13"/>
    </row>
    <row r="208" spans="2:8" ht="15" customHeight="1">
      <c r="B208" s="18"/>
      <c r="C208" s="10"/>
      <c r="D208" s="20"/>
      <c r="E208" s="20"/>
      <c r="F208" s="20"/>
      <c r="G208" s="20"/>
      <c r="H208" s="21"/>
    </row>
    <row r="209" spans="1:13" ht="15" customHeight="1">
      <c r="A209" s="13"/>
      <c r="B209" s="14" t="s">
        <v>208</v>
      </c>
      <c r="C209" s="15" t="s">
        <v>209</v>
      </c>
      <c r="D209" s="17">
        <v>4608</v>
      </c>
      <c r="E209" s="16">
        <v>0</v>
      </c>
      <c r="F209" s="16">
        <v>0</v>
      </c>
      <c r="G209" s="17">
        <v>0</v>
      </c>
      <c r="H209" s="17">
        <v>4608</v>
      </c>
      <c r="I209" s="13">
        <v>4608</v>
      </c>
      <c r="J209" s="1">
        <v>0</v>
      </c>
      <c r="K209" s="1">
        <v>0</v>
      </c>
      <c r="L209" s="1">
        <v>0</v>
      </c>
      <c r="M209" s="1">
        <v>4608</v>
      </c>
    </row>
    <row r="210" spans="1:9" ht="15.75" customHeight="1">
      <c r="A210" s="13"/>
      <c r="B210" s="32" t="s">
        <v>210</v>
      </c>
      <c r="C210" s="32"/>
      <c r="D210" s="17">
        <f>SUM(I209)</f>
        <v>4608</v>
      </c>
      <c r="E210" s="17">
        <f>SUM(J209)</f>
        <v>0</v>
      </c>
      <c r="F210" s="17">
        <f>SUM(K209)</f>
        <v>0</v>
      </c>
      <c r="G210" s="17">
        <f>SUM(L209)</f>
        <v>0</v>
      </c>
      <c r="H210" s="17">
        <f>SUM(M209)</f>
        <v>4608</v>
      </c>
      <c r="I210" s="13"/>
    </row>
    <row r="211" spans="1:8" ht="15" customHeight="1">
      <c r="A211" s="13"/>
      <c r="B211" s="18"/>
      <c r="C211" s="10"/>
      <c r="D211" s="20"/>
      <c r="E211" s="20"/>
      <c r="F211" s="20"/>
      <c r="G211" s="20"/>
      <c r="H211" s="21"/>
    </row>
    <row r="212" spans="1:13" ht="15" customHeight="1">
      <c r="A212" s="13"/>
      <c r="B212" s="14" t="s">
        <v>238</v>
      </c>
      <c r="C212" s="15" t="s">
        <v>239</v>
      </c>
      <c r="D212" s="17">
        <v>2850374</v>
      </c>
      <c r="E212" s="16">
        <v>0</v>
      </c>
      <c r="F212" s="16">
        <v>627221</v>
      </c>
      <c r="G212" s="17">
        <v>785329</v>
      </c>
      <c r="H212" s="17">
        <v>1437824</v>
      </c>
      <c r="I212" s="13">
        <v>2850374</v>
      </c>
      <c r="J212" s="1">
        <v>0</v>
      </c>
      <c r="K212" s="1">
        <v>627221</v>
      </c>
      <c r="L212" s="1">
        <v>785329</v>
      </c>
      <c r="M212" s="1">
        <v>1437824</v>
      </c>
    </row>
    <row r="213" spans="1:13" ht="15.75" customHeight="1">
      <c r="A213" s="13"/>
      <c r="B213" s="14" t="s">
        <v>211</v>
      </c>
      <c r="C213" s="15" t="s">
        <v>212</v>
      </c>
      <c r="D213" s="17">
        <v>1470542</v>
      </c>
      <c r="E213" s="16">
        <v>365840</v>
      </c>
      <c r="F213" s="16">
        <v>382285</v>
      </c>
      <c r="G213" s="17">
        <v>413636</v>
      </c>
      <c r="H213" s="17">
        <v>308781</v>
      </c>
      <c r="I213" s="13">
        <v>1470542</v>
      </c>
      <c r="J213" s="1">
        <v>365840</v>
      </c>
      <c r="K213" s="1">
        <v>382285</v>
      </c>
      <c r="L213" s="1">
        <v>413636</v>
      </c>
      <c r="M213" s="1">
        <v>308781</v>
      </c>
    </row>
    <row r="214" spans="1:9" ht="15" customHeight="1">
      <c r="A214" s="13"/>
      <c r="B214" s="14" t="s">
        <v>215</v>
      </c>
      <c r="C214" s="15" t="s">
        <v>216</v>
      </c>
      <c r="D214" s="17">
        <v>87903</v>
      </c>
      <c r="E214" s="16">
        <v>60903</v>
      </c>
      <c r="F214" s="16">
        <v>0</v>
      </c>
      <c r="G214" s="17">
        <v>17835</v>
      </c>
      <c r="H214" s="17">
        <v>9165</v>
      </c>
      <c r="I214" s="13"/>
    </row>
    <row r="215" spans="2:9" ht="15" customHeight="1">
      <c r="B215" s="14" t="s">
        <v>230</v>
      </c>
      <c r="C215" s="15" t="s">
        <v>231</v>
      </c>
      <c r="D215" s="17">
        <v>2000</v>
      </c>
      <c r="E215" s="16">
        <v>0</v>
      </c>
      <c r="F215" s="16">
        <v>0</v>
      </c>
      <c r="G215" s="17">
        <v>0</v>
      </c>
      <c r="H215" s="17">
        <v>2000</v>
      </c>
      <c r="I215" s="13"/>
    </row>
    <row r="216" spans="2:9" ht="15" customHeight="1">
      <c r="B216" s="14" t="s">
        <v>240</v>
      </c>
      <c r="C216" s="15" t="s">
        <v>241</v>
      </c>
      <c r="D216" s="17">
        <v>1380639</v>
      </c>
      <c r="E216" s="16">
        <v>304937</v>
      </c>
      <c r="F216" s="16">
        <v>382285</v>
      </c>
      <c r="G216" s="17">
        <v>395801</v>
      </c>
      <c r="H216" s="17">
        <v>297616</v>
      </c>
      <c r="I216" s="13"/>
    </row>
    <row r="217" spans="2:9" ht="15.75" customHeight="1">
      <c r="B217" s="32" t="s">
        <v>221</v>
      </c>
      <c r="C217" s="32"/>
      <c r="D217" s="17">
        <f>SUM(I212:I216)</f>
        <v>4320916</v>
      </c>
      <c r="E217" s="17">
        <f>SUM(J212:J216)</f>
        <v>365840</v>
      </c>
      <c r="F217" s="17">
        <f>SUM(K212:K216)</f>
        <v>1009506</v>
      </c>
      <c r="G217" s="17">
        <f>SUM(L212:L216)</f>
        <v>1198965</v>
      </c>
      <c r="H217" s="17">
        <f>SUM(M212:M216)</f>
        <v>1746605</v>
      </c>
      <c r="I217" s="13"/>
    </row>
    <row r="218" spans="2:8" ht="15" customHeight="1">
      <c r="B218" s="18"/>
      <c r="C218" s="10"/>
      <c r="D218" s="20"/>
      <c r="E218" s="20"/>
      <c r="F218" s="20"/>
      <c r="G218" s="20"/>
      <c r="H218" s="21"/>
    </row>
    <row r="219" spans="1:9" ht="15.75" customHeight="1">
      <c r="A219" s="3"/>
      <c r="B219" s="31" t="s">
        <v>314</v>
      </c>
      <c r="C219" s="31"/>
      <c r="D219" s="17">
        <f>SUM(D207,D210,D217)</f>
        <v>5461438</v>
      </c>
      <c r="E219" s="17">
        <f>SUM(E207,E210,E217)</f>
        <v>688583</v>
      </c>
      <c r="F219" s="17">
        <f>SUM(F207,F210,F217)</f>
        <v>1208037</v>
      </c>
      <c r="G219" s="17">
        <f>SUM(G207,G210,G217)</f>
        <v>1393000</v>
      </c>
      <c r="H219" s="17">
        <f>SUM(H207,H210,H217)</f>
        <v>2171818</v>
      </c>
      <c r="I219" s="13"/>
    </row>
    <row r="220" spans="1:9" ht="15.75" customHeight="1">
      <c r="A220" s="3"/>
      <c r="B220" s="18"/>
      <c r="C220" s="19"/>
      <c r="D220" s="20"/>
      <c r="E220" s="20"/>
      <c r="F220" s="20"/>
      <c r="G220" s="20"/>
      <c r="H220" s="21"/>
      <c r="I220" s="3"/>
    </row>
    <row r="221" spans="1:9" ht="15.75" customHeight="1">
      <c r="A221" s="13"/>
      <c r="B221" s="33" t="s">
        <v>315</v>
      </c>
      <c r="C221" s="33"/>
      <c r="D221" s="33"/>
      <c r="E221" s="33"/>
      <c r="F221" s="33"/>
      <c r="G221" s="33"/>
      <c r="H221" s="33"/>
      <c r="I221" s="3"/>
    </row>
    <row r="222" spans="1:13" ht="15" customHeight="1">
      <c r="A222" s="13"/>
      <c r="B222" s="14" t="s">
        <v>145</v>
      </c>
      <c r="C222" s="15" t="s">
        <v>17</v>
      </c>
      <c r="D222" s="17">
        <v>16909</v>
      </c>
      <c r="E222" s="16">
        <v>4200</v>
      </c>
      <c r="F222" s="16">
        <v>4200</v>
      </c>
      <c r="G222" s="17">
        <v>4200</v>
      </c>
      <c r="H222" s="17">
        <v>4309</v>
      </c>
      <c r="I222" s="13">
        <v>16909</v>
      </c>
      <c r="J222" s="1">
        <v>4200</v>
      </c>
      <c r="K222" s="1">
        <v>4200</v>
      </c>
      <c r="L222" s="1">
        <v>4200</v>
      </c>
      <c r="M222" s="1">
        <v>4309</v>
      </c>
    </row>
    <row r="223" spans="1:9" ht="15.75" customHeight="1">
      <c r="A223" s="13"/>
      <c r="B223" s="14" t="s">
        <v>146</v>
      </c>
      <c r="C223" s="15" t="s">
        <v>147</v>
      </c>
      <c r="D223" s="17">
        <v>16909</v>
      </c>
      <c r="E223" s="16">
        <v>4200</v>
      </c>
      <c r="F223" s="16">
        <v>4200</v>
      </c>
      <c r="G223" s="17">
        <v>4200</v>
      </c>
      <c r="H223" s="17">
        <v>4309</v>
      </c>
      <c r="I223" s="13"/>
    </row>
    <row r="224" spans="1:13" ht="15" customHeight="1">
      <c r="A224" s="13"/>
      <c r="B224" s="14" t="s">
        <v>154</v>
      </c>
      <c r="C224" s="15" t="s">
        <v>155</v>
      </c>
      <c r="D224" s="17">
        <v>3263</v>
      </c>
      <c r="E224" s="16">
        <v>823</v>
      </c>
      <c r="F224" s="16">
        <v>824</v>
      </c>
      <c r="G224" s="17">
        <v>823</v>
      </c>
      <c r="H224" s="17">
        <v>793</v>
      </c>
      <c r="I224" s="13">
        <v>3263</v>
      </c>
      <c r="J224" s="1">
        <v>823</v>
      </c>
      <c r="K224" s="1">
        <v>824</v>
      </c>
      <c r="L224" s="1">
        <v>823</v>
      </c>
      <c r="M224" s="1">
        <v>793</v>
      </c>
    </row>
    <row r="225" spans="2:9" ht="15" customHeight="1">
      <c r="B225" s="14" t="s">
        <v>156</v>
      </c>
      <c r="C225" s="15" t="s">
        <v>157</v>
      </c>
      <c r="D225" s="17">
        <v>1968</v>
      </c>
      <c r="E225" s="16">
        <v>504</v>
      </c>
      <c r="F225" s="16">
        <v>504</v>
      </c>
      <c r="G225" s="17">
        <v>504</v>
      </c>
      <c r="H225" s="17">
        <v>456</v>
      </c>
      <c r="I225" s="13"/>
    </row>
    <row r="226" spans="2:9" ht="15" customHeight="1">
      <c r="B226" s="14" t="s">
        <v>158</v>
      </c>
      <c r="C226" s="15" t="s">
        <v>159</v>
      </c>
      <c r="D226" s="17">
        <v>821</v>
      </c>
      <c r="E226" s="16">
        <v>201</v>
      </c>
      <c r="F226" s="16">
        <v>202</v>
      </c>
      <c r="G226" s="17">
        <v>202</v>
      </c>
      <c r="H226" s="17">
        <v>216</v>
      </c>
      <c r="I226" s="13"/>
    </row>
    <row r="227" spans="2:9" ht="15" customHeight="1">
      <c r="B227" s="14" t="s">
        <v>160</v>
      </c>
      <c r="C227" s="15" t="s">
        <v>161</v>
      </c>
      <c r="D227" s="17">
        <v>474</v>
      </c>
      <c r="E227" s="16">
        <v>118</v>
      </c>
      <c r="F227" s="16">
        <v>118</v>
      </c>
      <c r="G227" s="17">
        <v>117</v>
      </c>
      <c r="H227" s="17">
        <v>121</v>
      </c>
      <c r="I227" s="13"/>
    </row>
    <row r="228" spans="2:13" ht="15" customHeight="1">
      <c r="B228" s="14" t="s">
        <v>162</v>
      </c>
      <c r="C228" s="15" t="s">
        <v>163</v>
      </c>
      <c r="D228" s="17">
        <v>19472</v>
      </c>
      <c r="E228" s="16">
        <v>17150</v>
      </c>
      <c r="F228" s="16">
        <v>6650</v>
      </c>
      <c r="G228" s="17">
        <v>6600</v>
      </c>
      <c r="H228" s="17">
        <v>-10928</v>
      </c>
      <c r="I228" s="13">
        <v>19472</v>
      </c>
      <c r="J228" s="1">
        <v>17150</v>
      </c>
      <c r="K228" s="1">
        <v>6650</v>
      </c>
      <c r="L228" s="1">
        <v>6600</v>
      </c>
      <c r="M228" s="1">
        <v>-10928</v>
      </c>
    </row>
    <row r="229" spans="2:9" ht="15" customHeight="1">
      <c r="B229" s="14" t="s">
        <v>166</v>
      </c>
      <c r="C229" s="15" t="s">
        <v>167</v>
      </c>
      <c r="D229" s="17">
        <v>2649</v>
      </c>
      <c r="E229" s="16">
        <v>150</v>
      </c>
      <c r="F229" s="16">
        <v>150</v>
      </c>
      <c r="G229" s="17">
        <v>100</v>
      </c>
      <c r="H229" s="17">
        <v>2249</v>
      </c>
      <c r="I229" s="13"/>
    </row>
    <row r="230" spans="2:9" ht="15" customHeight="1">
      <c r="B230" s="14" t="s">
        <v>168</v>
      </c>
      <c r="C230" s="15" t="s">
        <v>169</v>
      </c>
      <c r="D230" s="17">
        <v>13056</v>
      </c>
      <c r="E230" s="16">
        <v>6000</v>
      </c>
      <c r="F230" s="16">
        <v>6000</v>
      </c>
      <c r="G230" s="17">
        <v>6000</v>
      </c>
      <c r="H230" s="17">
        <v>-4944</v>
      </c>
      <c r="I230" s="13"/>
    </row>
    <row r="231" spans="2:9" ht="15" customHeight="1">
      <c r="B231" s="14" t="s">
        <v>170</v>
      </c>
      <c r="C231" s="15" t="s">
        <v>171</v>
      </c>
      <c r="D231" s="17">
        <v>3767</v>
      </c>
      <c r="E231" s="16">
        <v>0</v>
      </c>
      <c r="F231" s="16">
        <v>0</v>
      </c>
      <c r="G231" s="17">
        <v>0</v>
      </c>
      <c r="H231" s="17">
        <v>3767</v>
      </c>
      <c r="I231" s="13"/>
    </row>
    <row r="232" spans="2:9" ht="15" customHeight="1">
      <c r="B232" s="14" t="s">
        <v>185</v>
      </c>
      <c r="C232" s="15" t="s">
        <v>186</v>
      </c>
      <c r="D232" s="17">
        <v>0</v>
      </c>
      <c r="E232" s="16">
        <v>8500</v>
      </c>
      <c r="F232" s="16">
        <v>500</v>
      </c>
      <c r="G232" s="17">
        <v>500</v>
      </c>
      <c r="H232" s="17">
        <v>-9500</v>
      </c>
      <c r="I232" s="13"/>
    </row>
    <row r="233" spans="2:9" ht="15" customHeight="1">
      <c r="B233" s="14" t="s">
        <v>189</v>
      </c>
      <c r="C233" s="15" t="s">
        <v>190</v>
      </c>
      <c r="D233" s="17">
        <v>0</v>
      </c>
      <c r="E233" s="16">
        <v>2500</v>
      </c>
      <c r="F233" s="16">
        <v>0</v>
      </c>
      <c r="G233" s="17">
        <v>0</v>
      </c>
      <c r="H233" s="17">
        <v>-2500</v>
      </c>
      <c r="I233" s="13"/>
    </row>
    <row r="234" spans="2:9" ht="15.75" customHeight="1">
      <c r="B234" s="32" t="s">
        <v>174</v>
      </c>
      <c r="C234" s="32"/>
      <c r="D234" s="17">
        <f>SUM(I222:I233)</f>
        <v>39644</v>
      </c>
      <c r="E234" s="17">
        <f>SUM(J222:J233)</f>
        <v>22173</v>
      </c>
      <c r="F234" s="17">
        <f>SUM(K222:K233)</f>
        <v>11674</v>
      </c>
      <c r="G234" s="17">
        <f>SUM(L222:L233)</f>
        <v>11623</v>
      </c>
      <c r="H234" s="17">
        <f>SUM(M222:M233)</f>
        <v>-5826</v>
      </c>
      <c r="I234" s="13"/>
    </row>
    <row r="235" spans="2:8" ht="15" customHeight="1">
      <c r="B235" s="18"/>
      <c r="C235" s="10"/>
      <c r="D235" s="20"/>
      <c r="E235" s="20"/>
      <c r="F235" s="20"/>
      <c r="G235" s="20"/>
      <c r="H235" s="21"/>
    </row>
    <row r="236" spans="1:13" ht="15" customHeight="1">
      <c r="A236" s="13"/>
      <c r="B236" s="14" t="s">
        <v>271</v>
      </c>
      <c r="C236" s="15" t="s">
        <v>272</v>
      </c>
      <c r="D236" s="17">
        <v>22900</v>
      </c>
      <c r="E236" s="16">
        <v>5500</v>
      </c>
      <c r="F236" s="16">
        <v>5500</v>
      </c>
      <c r="G236" s="17">
        <v>5500</v>
      </c>
      <c r="H236" s="17">
        <v>6400</v>
      </c>
      <c r="I236" s="13">
        <v>22900</v>
      </c>
      <c r="J236" s="1">
        <v>5500</v>
      </c>
      <c r="K236" s="1">
        <v>5500</v>
      </c>
      <c r="L236" s="1">
        <v>5500</v>
      </c>
      <c r="M236" s="1">
        <v>6400</v>
      </c>
    </row>
    <row r="237" spans="1:9" ht="15.75" customHeight="1">
      <c r="A237" s="13"/>
      <c r="B237" s="14" t="s">
        <v>273</v>
      </c>
      <c r="C237" s="15" t="s">
        <v>274</v>
      </c>
      <c r="D237" s="17">
        <v>22900</v>
      </c>
      <c r="E237" s="16">
        <v>0</v>
      </c>
      <c r="F237" s="16">
        <v>0</v>
      </c>
      <c r="G237" s="17">
        <v>0</v>
      </c>
      <c r="H237" s="17">
        <v>22900</v>
      </c>
      <c r="I237" s="13"/>
    </row>
    <row r="238" spans="1:9" ht="15" customHeight="1">
      <c r="A238" s="13"/>
      <c r="B238" s="14" t="s">
        <v>318</v>
      </c>
      <c r="C238" s="15" t="s">
        <v>319</v>
      </c>
      <c r="D238" s="17">
        <v>0</v>
      </c>
      <c r="E238" s="16">
        <v>5500</v>
      </c>
      <c r="F238" s="16">
        <v>5500</v>
      </c>
      <c r="G238" s="17">
        <v>5500</v>
      </c>
      <c r="H238" s="17">
        <v>-16500</v>
      </c>
      <c r="I238" s="13"/>
    </row>
    <row r="239" spans="2:13" ht="15" customHeight="1">
      <c r="B239" s="14" t="s">
        <v>207</v>
      </c>
      <c r="C239" s="15" t="s">
        <v>82</v>
      </c>
      <c r="D239" s="17">
        <v>208904</v>
      </c>
      <c r="E239" s="16">
        <v>64206</v>
      </c>
      <c r="F239" s="16">
        <v>51678</v>
      </c>
      <c r="G239" s="17">
        <v>41342</v>
      </c>
      <c r="H239" s="17">
        <v>51678</v>
      </c>
      <c r="I239" s="13">
        <v>208904</v>
      </c>
      <c r="J239" s="1">
        <v>64206</v>
      </c>
      <c r="K239" s="1">
        <v>51678</v>
      </c>
      <c r="L239" s="1">
        <v>41342</v>
      </c>
      <c r="M239" s="1">
        <v>51678</v>
      </c>
    </row>
    <row r="240" spans="2:9" ht="15.75" customHeight="1">
      <c r="B240" s="32" t="s">
        <v>210</v>
      </c>
      <c r="C240" s="32"/>
      <c r="D240" s="17">
        <f>SUM(I236:I239)</f>
        <v>231804</v>
      </c>
      <c r="E240" s="17">
        <f>SUM(J236:J239)</f>
        <v>69706</v>
      </c>
      <c r="F240" s="17">
        <f>SUM(K236:K239)</f>
        <v>57178</v>
      </c>
      <c r="G240" s="17">
        <f>SUM(L236:L239)</f>
        <v>46842</v>
      </c>
      <c r="H240" s="17">
        <f>SUM(M236:M239)</f>
        <v>58078</v>
      </c>
      <c r="I240" s="13"/>
    </row>
    <row r="241" spans="2:8" ht="15" customHeight="1">
      <c r="B241" s="18"/>
      <c r="C241" s="10"/>
      <c r="D241" s="20"/>
      <c r="E241" s="20"/>
      <c r="F241" s="20"/>
      <c r="G241" s="20"/>
      <c r="H241" s="21"/>
    </row>
    <row r="242" spans="1:9" ht="15.75" customHeight="1">
      <c r="A242" s="3"/>
      <c r="B242" s="31" t="s">
        <v>326</v>
      </c>
      <c r="C242" s="31"/>
      <c r="D242" s="17">
        <f>SUM(D234,D240)</f>
        <v>271448</v>
      </c>
      <c r="E242" s="17">
        <f>SUM(E234,E240)</f>
        <v>91879</v>
      </c>
      <c r="F242" s="17">
        <f>SUM(F234,F240)</f>
        <v>68852</v>
      </c>
      <c r="G242" s="17">
        <f>SUM(G234,G240)</f>
        <v>58465</v>
      </c>
      <c r="H242" s="17">
        <f>SUM(H234,H240)</f>
        <v>52252</v>
      </c>
      <c r="I242" s="13"/>
    </row>
    <row r="243" spans="1:9" ht="15.75" customHeight="1">
      <c r="A243" s="3"/>
      <c r="B243" s="18"/>
      <c r="C243" s="19"/>
      <c r="D243" s="20"/>
      <c r="E243" s="20"/>
      <c r="F243" s="20"/>
      <c r="G243" s="20"/>
      <c r="H243" s="21"/>
      <c r="I243" s="3"/>
    </row>
    <row r="244" spans="1:9" ht="15.75" customHeight="1">
      <c r="A244" s="13"/>
      <c r="B244" s="33" t="s">
        <v>327</v>
      </c>
      <c r="C244" s="33"/>
      <c r="D244" s="33"/>
      <c r="E244" s="33"/>
      <c r="F244" s="33"/>
      <c r="G244" s="33"/>
      <c r="H244" s="33"/>
      <c r="I244" s="3"/>
    </row>
    <row r="245" spans="1:13" ht="15" customHeight="1">
      <c r="A245" s="13"/>
      <c r="B245" s="14" t="s">
        <v>145</v>
      </c>
      <c r="C245" s="15" t="s">
        <v>17</v>
      </c>
      <c r="D245" s="17">
        <v>23548</v>
      </c>
      <c r="E245" s="16">
        <v>6000</v>
      </c>
      <c r="F245" s="16">
        <v>6000</v>
      </c>
      <c r="G245" s="17">
        <v>6000</v>
      </c>
      <c r="H245" s="17">
        <v>5548</v>
      </c>
      <c r="I245" s="13">
        <v>23548</v>
      </c>
      <c r="J245" s="1">
        <v>6000</v>
      </c>
      <c r="K245" s="1">
        <v>6000</v>
      </c>
      <c r="L245" s="1">
        <v>6000</v>
      </c>
      <c r="M245" s="1">
        <v>5548</v>
      </c>
    </row>
    <row r="246" spans="1:9" ht="15.75" customHeight="1">
      <c r="A246" s="13"/>
      <c r="B246" s="14" t="s">
        <v>146</v>
      </c>
      <c r="C246" s="15" t="s">
        <v>147</v>
      </c>
      <c r="D246" s="17">
        <v>23548</v>
      </c>
      <c r="E246" s="16">
        <v>6000</v>
      </c>
      <c r="F246" s="16">
        <v>6000</v>
      </c>
      <c r="G246" s="17">
        <v>6000</v>
      </c>
      <c r="H246" s="17">
        <v>5548</v>
      </c>
      <c r="I246" s="13"/>
    </row>
    <row r="247" spans="1:13" ht="15" customHeight="1">
      <c r="A247" s="13"/>
      <c r="B247" s="14" t="s">
        <v>150</v>
      </c>
      <c r="C247" s="15" t="s">
        <v>151</v>
      </c>
      <c r="D247" s="17">
        <v>0</v>
      </c>
      <c r="E247" s="16">
        <v>250</v>
      </c>
      <c r="F247" s="16">
        <v>250</v>
      </c>
      <c r="G247" s="17">
        <v>250</v>
      </c>
      <c r="H247" s="17">
        <v>-750</v>
      </c>
      <c r="I247" s="13">
        <v>0</v>
      </c>
      <c r="J247" s="1">
        <v>250</v>
      </c>
      <c r="K247" s="1">
        <v>250</v>
      </c>
      <c r="L247" s="1">
        <v>250</v>
      </c>
      <c r="M247" s="1">
        <v>-750</v>
      </c>
    </row>
    <row r="248" spans="2:9" ht="15" customHeight="1">
      <c r="B248" s="14" t="s">
        <v>251</v>
      </c>
      <c r="C248" s="15" t="s">
        <v>252</v>
      </c>
      <c r="D248" s="17">
        <v>0</v>
      </c>
      <c r="E248" s="16">
        <v>250</v>
      </c>
      <c r="F248" s="16">
        <v>250</v>
      </c>
      <c r="G248" s="17">
        <v>250</v>
      </c>
      <c r="H248" s="17">
        <v>-750</v>
      </c>
      <c r="I248" s="13"/>
    </row>
    <row r="249" spans="2:13" ht="15" customHeight="1">
      <c r="B249" s="14" t="s">
        <v>154</v>
      </c>
      <c r="C249" s="15" t="s">
        <v>155</v>
      </c>
      <c r="D249" s="17">
        <v>4169</v>
      </c>
      <c r="E249" s="16">
        <v>1225</v>
      </c>
      <c r="F249" s="16">
        <v>1225</v>
      </c>
      <c r="G249" s="17">
        <v>1225</v>
      </c>
      <c r="H249" s="17">
        <v>494</v>
      </c>
      <c r="I249" s="13">
        <v>4169</v>
      </c>
      <c r="J249" s="1">
        <v>1225</v>
      </c>
      <c r="K249" s="1">
        <v>1225</v>
      </c>
      <c r="L249" s="1">
        <v>1225</v>
      </c>
      <c r="M249" s="1">
        <v>494</v>
      </c>
    </row>
    <row r="250" spans="2:9" ht="15" customHeight="1">
      <c r="B250" s="14" t="s">
        <v>156</v>
      </c>
      <c r="C250" s="15" t="s">
        <v>157</v>
      </c>
      <c r="D250" s="17">
        <v>2521</v>
      </c>
      <c r="E250" s="16">
        <v>750</v>
      </c>
      <c r="F250" s="16">
        <v>750</v>
      </c>
      <c r="G250" s="17">
        <v>750</v>
      </c>
      <c r="H250" s="17">
        <v>271</v>
      </c>
      <c r="I250" s="13"/>
    </row>
    <row r="251" spans="2:9" ht="15" customHeight="1">
      <c r="B251" s="14" t="s">
        <v>158</v>
      </c>
      <c r="C251" s="15" t="s">
        <v>159</v>
      </c>
      <c r="D251" s="17">
        <v>1041</v>
      </c>
      <c r="E251" s="16">
        <v>300</v>
      </c>
      <c r="F251" s="16">
        <v>300</v>
      </c>
      <c r="G251" s="17">
        <v>300</v>
      </c>
      <c r="H251" s="17">
        <v>141</v>
      </c>
      <c r="I251" s="13"/>
    </row>
    <row r="252" spans="2:9" ht="15" customHeight="1">
      <c r="B252" s="14" t="s">
        <v>160</v>
      </c>
      <c r="C252" s="15" t="s">
        <v>161</v>
      </c>
      <c r="D252" s="17">
        <v>607</v>
      </c>
      <c r="E252" s="16">
        <v>175</v>
      </c>
      <c r="F252" s="16">
        <v>175</v>
      </c>
      <c r="G252" s="17">
        <v>175</v>
      </c>
      <c r="H252" s="17">
        <v>82</v>
      </c>
      <c r="I252" s="13"/>
    </row>
    <row r="253" spans="2:13" ht="15" customHeight="1">
      <c r="B253" s="14" t="s">
        <v>162</v>
      </c>
      <c r="C253" s="15" t="s">
        <v>163</v>
      </c>
      <c r="D253" s="17">
        <v>330141</v>
      </c>
      <c r="E253" s="16">
        <v>186250</v>
      </c>
      <c r="F253" s="16">
        <v>10250</v>
      </c>
      <c r="G253" s="17">
        <v>28500</v>
      </c>
      <c r="H253" s="17">
        <v>105141</v>
      </c>
      <c r="I253" s="13">
        <v>330141</v>
      </c>
      <c r="J253" s="1">
        <v>186250</v>
      </c>
      <c r="K253" s="1">
        <v>10250</v>
      </c>
      <c r="L253" s="1">
        <v>28500</v>
      </c>
      <c r="M253" s="1">
        <v>105141</v>
      </c>
    </row>
    <row r="254" spans="2:9" ht="15" customHeight="1">
      <c r="B254" s="14" t="s">
        <v>181</v>
      </c>
      <c r="C254" s="15" t="s">
        <v>182</v>
      </c>
      <c r="D254" s="17">
        <v>0</v>
      </c>
      <c r="E254" s="16">
        <v>1000</v>
      </c>
      <c r="F254" s="16">
        <v>0</v>
      </c>
      <c r="G254" s="17">
        <v>0</v>
      </c>
      <c r="H254" s="17">
        <v>-1000</v>
      </c>
      <c r="I254" s="13"/>
    </row>
    <row r="255" spans="2:9" ht="15" customHeight="1">
      <c r="B255" s="14" t="s">
        <v>166</v>
      </c>
      <c r="C255" s="15" t="s">
        <v>167</v>
      </c>
      <c r="D255" s="17">
        <v>4763</v>
      </c>
      <c r="E255" s="16">
        <v>2250</v>
      </c>
      <c r="F255" s="16">
        <v>1000</v>
      </c>
      <c r="G255" s="17">
        <v>1000</v>
      </c>
      <c r="H255" s="17">
        <v>513</v>
      </c>
      <c r="I255" s="13"/>
    </row>
    <row r="256" spans="2:9" ht="15" customHeight="1">
      <c r="B256" s="14" t="s">
        <v>168</v>
      </c>
      <c r="C256" s="15" t="s">
        <v>169</v>
      </c>
      <c r="D256" s="17">
        <v>59404</v>
      </c>
      <c r="E256" s="16">
        <v>6250</v>
      </c>
      <c r="F256" s="16">
        <v>6250</v>
      </c>
      <c r="G256" s="17">
        <v>6250</v>
      </c>
      <c r="H256" s="17">
        <v>40654</v>
      </c>
      <c r="I256" s="13"/>
    </row>
    <row r="257" spans="2:9" ht="15" customHeight="1">
      <c r="B257" s="14" t="s">
        <v>170</v>
      </c>
      <c r="C257" s="15" t="s">
        <v>171</v>
      </c>
      <c r="D257" s="17">
        <v>240625</v>
      </c>
      <c r="E257" s="16">
        <v>172750</v>
      </c>
      <c r="F257" s="16">
        <v>0</v>
      </c>
      <c r="G257" s="17">
        <v>20250</v>
      </c>
      <c r="H257" s="17">
        <v>47625</v>
      </c>
      <c r="I257" s="13"/>
    </row>
    <row r="258" spans="2:9" ht="15" customHeight="1">
      <c r="B258" s="14" t="s">
        <v>185</v>
      </c>
      <c r="C258" s="15" t="s">
        <v>186</v>
      </c>
      <c r="D258" s="17">
        <v>15681</v>
      </c>
      <c r="E258" s="16">
        <v>4000</v>
      </c>
      <c r="F258" s="16">
        <v>3000</v>
      </c>
      <c r="G258" s="17">
        <v>1000</v>
      </c>
      <c r="H258" s="17">
        <v>7681</v>
      </c>
      <c r="I258" s="13"/>
    </row>
    <row r="259" spans="2:9" ht="15" customHeight="1">
      <c r="B259" s="14" t="s">
        <v>189</v>
      </c>
      <c r="C259" s="15" t="s">
        <v>190</v>
      </c>
      <c r="D259" s="17">
        <v>9668</v>
      </c>
      <c r="E259" s="16">
        <v>0</v>
      </c>
      <c r="F259" s="16">
        <v>0</v>
      </c>
      <c r="G259" s="17">
        <v>0</v>
      </c>
      <c r="H259" s="17">
        <v>9668</v>
      </c>
      <c r="I259" s="13"/>
    </row>
    <row r="260" spans="2:13" ht="15" customHeight="1">
      <c r="B260" s="14" t="s">
        <v>197</v>
      </c>
      <c r="C260" s="15" t="s">
        <v>198</v>
      </c>
      <c r="D260" s="17">
        <v>9501</v>
      </c>
      <c r="E260" s="16">
        <v>3000</v>
      </c>
      <c r="F260" s="16">
        <v>0</v>
      </c>
      <c r="G260" s="17">
        <v>0</v>
      </c>
      <c r="H260" s="17">
        <v>6501</v>
      </c>
      <c r="I260" s="13">
        <v>9501</v>
      </c>
      <c r="J260" s="1">
        <v>3000</v>
      </c>
      <c r="K260" s="1">
        <v>0</v>
      </c>
      <c r="L260" s="1">
        <v>0</v>
      </c>
      <c r="M260" s="1">
        <v>6501</v>
      </c>
    </row>
    <row r="261" spans="2:9" ht="15" customHeight="1">
      <c r="B261" s="14" t="s">
        <v>199</v>
      </c>
      <c r="C261" s="15" t="s">
        <v>200</v>
      </c>
      <c r="D261" s="17">
        <v>9122</v>
      </c>
      <c r="E261" s="16">
        <v>2000</v>
      </c>
      <c r="F261" s="16">
        <v>0</v>
      </c>
      <c r="G261" s="17">
        <v>0</v>
      </c>
      <c r="H261" s="17">
        <v>7122</v>
      </c>
      <c r="I261" s="13"/>
    </row>
    <row r="262" spans="2:9" ht="15" customHeight="1">
      <c r="B262" s="14" t="s">
        <v>201</v>
      </c>
      <c r="C262" s="15" t="s">
        <v>202</v>
      </c>
      <c r="D262" s="17">
        <v>379</v>
      </c>
      <c r="E262" s="16">
        <v>1000</v>
      </c>
      <c r="F262" s="16">
        <v>0</v>
      </c>
      <c r="G262" s="17">
        <v>0</v>
      </c>
      <c r="H262" s="17">
        <v>-621</v>
      </c>
      <c r="I262" s="13"/>
    </row>
    <row r="263" spans="2:9" ht="15.75" customHeight="1">
      <c r="B263" s="32" t="s">
        <v>174</v>
      </c>
      <c r="C263" s="32"/>
      <c r="D263" s="17">
        <f>SUM(I245:I262)</f>
        <v>367359</v>
      </c>
      <c r="E263" s="17">
        <f>SUM(J245:J262)</f>
        <v>196725</v>
      </c>
      <c r="F263" s="17">
        <f>SUM(K245:K262)</f>
        <v>17725</v>
      </c>
      <c r="G263" s="17">
        <f>SUM(L245:L262)</f>
        <v>35975</v>
      </c>
      <c r="H263" s="17">
        <f>SUM(M245:M262)</f>
        <v>116934</v>
      </c>
      <c r="I263" s="13"/>
    </row>
    <row r="264" spans="2:8" ht="15" customHeight="1">
      <c r="B264" s="18"/>
      <c r="C264" s="10"/>
      <c r="D264" s="20"/>
      <c r="E264" s="20"/>
      <c r="F264" s="20"/>
      <c r="G264" s="20"/>
      <c r="H264" s="21"/>
    </row>
    <row r="265" spans="1:13" ht="15" customHeight="1">
      <c r="A265" s="13"/>
      <c r="B265" s="14" t="s">
        <v>271</v>
      </c>
      <c r="C265" s="15" t="s">
        <v>272</v>
      </c>
      <c r="D265" s="17">
        <v>84052</v>
      </c>
      <c r="E265" s="16">
        <v>31524</v>
      </c>
      <c r="F265" s="16">
        <v>0</v>
      </c>
      <c r="G265" s="17">
        <v>15762</v>
      </c>
      <c r="H265" s="17">
        <v>36766</v>
      </c>
      <c r="I265" s="13">
        <v>84052</v>
      </c>
      <c r="J265" s="1">
        <v>31524</v>
      </c>
      <c r="K265" s="1">
        <v>0</v>
      </c>
      <c r="L265" s="1">
        <v>15762</v>
      </c>
      <c r="M265" s="1">
        <v>36766</v>
      </c>
    </row>
    <row r="266" spans="1:9" ht="15.75" customHeight="1">
      <c r="A266" s="13"/>
      <c r="B266" s="14" t="s">
        <v>273</v>
      </c>
      <c r="C266" s="15" t="s">
        <v>274</v>
      </c>
      <c r="D266" s="17">
        <v>84052</v>
      </c>
      <c r="E266" s="16">
        <v>31524</v>
      </c>
      <c r="F266" s="16">
        <v>0</v>
      </c>
      <c r="G266" s="17">
        <v>15762</v>
      </c>
      <c r="H266" s="17">
        <v>36766</v>
      </c>
      <c r="I266" s="13"/>
    </row>
    <row r="267" spans="1:9" ht="15.75" customHeight="1">
      <c r="A267" s="13"/>
      <c r="B267" s="32" t="s">
        <v>210</v>
      </c>
      <c r="C267" s="32"/>
      <c r="D267" s="17">
        <f>SUM(I265:I266)</f>
        <v>84052</v>
      </c>
      <c r="E267" s="17">
        <f>SUM(J265:J266)</f>
        <v>31524</v>
      </c>
      <c r="F267" s="17">
        <f>SUM(K265:K266)</f>
        <v>0</v>
      </c>
      <c r="G267" s="17">
        <f>SUM(L265:L266)</f>
        <v>15762</v>
      </c>
      <c r="H267" s="17">
        <f>SUM(M265:M266)</f>
        <v>36766</v>
      </c>
      <c r="I267" s="13"/>
    </row>
    <row r="268" spans="2:8" ht="15" customHeight="1">
      <c r="B268" s="18"/>
      <c r="C268" s="10"/>
      <c r="D268" s="20"/>
      <c r="E268" s="20"/>
      <c r="F268" s="20"/>
      <c r="G268" s="20"/>
      <c r="H268" s="21"/>
    </row>
    <row r="269" spans="1:13" ht="15" customHeight="1">
      <c r="A269" s="13"/>
      <c r="B269" s="14" t="s">
        <v>238</v>
      </c>
      <c r="C269" s="15" t="s">
        <v>239</v>
      </c>
      <c r="D269" s="17">
        <v>0</v>
      </c>
      <c r="E269" s="16">
        <v>767400</v>
      </c>
      <c r="F269" s="16">
        <v>-100000</v>
      </c>
      <c r="G269" s="17">
        <v>13600</v>
      </c>
      <c r="H269" s="17">
        <v>-681000</v>
      </c>
      <c r="I269" s="13">
        <v>0</v>
      </c>
      <c r="J269" s="1">
        <v>767400</v>
      </c>
      <c r="K269" s="1">
        <v>-100000</v>
      </c>
      <c r="L269" s="1">
        <v>13600</v>
      </c>
      <c r="M269" s="1">
        <v>-681000</v>
      </c>
    </row>
    <row r="270" spans="1:9" ht="15.75" customHeight="1">
      <c r="A270" s="13"/>
      <c r="B270" s="32" t="s">
        <v>221</v>
      </c>
      <c r="C270" s="32"/>
      <c r="D270" s="17">
        <f>SUM(I269)</f>
        <v>0</v>
      </c>
      <c r="E270" s="17">
        <f>SUM(J269)</f>
        <v>767400</v>
      </c>
      <c r="F270" s="17">
        <f>SUM(K269)</f>
        <v>-100000</v>
      </c>
      <c r="G270" s="17">
        <f>SUM(L269)</f>
        <v>13600</v>
      </c>
      <c r="H270" s="17">
        <f>SUM(M269)</f>
        <v>-681000</v>
      </c>
      <c r="I270" s="13"/>
    </row>
    <row r="271" spans="1:8" ht="15" customHeight="1">
      <c r="A271" s="13"/>
      <c r="B271" s="18"/>
      <c r="C271" s="10"/>
      <c r="D271" s="20"/>
      <c r="E271" s="20"/>
      <c r="F271" s="20"/>
      <c r="G271" s="20"/>
      <c r="H271" s="21"/>
    </row>
    <row r="272" spans="1:9" ht="15.75" customHeight="1">
      <c r="A272" s="3"/>
      <c r="B272" s="31" t="s">
        <v>334</v>
      </c>
      <c r="C272" s="31"/>
      <c r="D272" s="17">
        <f>SUM(D263,D267,D270)</f>
        <v>451411</v>
      </c>
      <c r="E272" s="17">
        <f>SUM(E263,E267,E270)</f>
        <v>995649</v>
      </c>
      <c r="F272" s="17">
        <f>SUM(F263,F267,F270)</f>
        <v>-82275</v>
      </c>
      <c r="G272" s="17">
        <f>SUM(G263,G267,G270)</f>
        <v>65337</v>
      </c>
      <c r="H272" s="17">
        <f>SUM(H263,H267,H270)</f>
        <v>-527300</v>
      </c>
      <c r="I272" s="13"/>
    </row>
    <row r="273" spans="1:9" ht="15.75" customHeight="1">
      <c r="A273" s="3"/>
      <c r="B273" s="18"/>
      <c r="C273" s="19"/>
      <c r="D273" s="20"/>
      <c r="E273" s="20"/>
      <c r="F273" s="20"/>
      <c r="G273" s="20"/>
      <c r="H273" s="21"/>
      <c r="I273" s="3"/>
    </row>
    <row r="274" spans="1:9" ht="15.75" customHeight="1">
      <c r="A274" s="13"/>
      <c r="B274" s="33" t="s">
        <v>335</v>
      </c>
      <c r="C274" s="33"/>
      <c r="D274" s="33"/>
      <c r="E274" s="33"/>
      <c r="F274" s="33"/>
      <c r="G274" s="33"/>
      <c r="H274" s="33"/>
      <c r="I274" s="3"/>
    </row>
    <row r="275" spans="1:13" ht="15" customHeight="1">
      <c r="A275" s="13"/>
      <c r="B275" s="14" t="s">
        <v>350</v>
      </c>
      <c r="C275" s="15" t="s">
        <v>351</v>
      </c>
      <c r="D275" s="17">
        <v>3229</v>
      </c>
      <c r="E275" s="16">
        <v>19659</v>
      </c>
      <c r="F275" s="16">
        <v>3882</v>
      </c>
      <c r="G275" s="17">
        <v>13106</v>
      </c>
      <c r="H275" s="17">
        <v>-33418</v>
      </c>
      <c r="I275" s="13">
        <v>3229</v>
      </c>
      <c r="J275" s="1">
        <v>19659</v>
      </c>
      <c r="K275" s="1">
        <v>3882</v>
      </c>
      <c r="L275" s="1">
        <v>13106</v>
      </c>
      <c r="M275" s="1">
        <v>-33418</v>
      </c>
    </row>
    <row r="276" spans="1:9" ht="15.75" customHeight="1">
      <c r="A276" s="13"/>
      <c r="B276" s="32" t="s">
        <v>352</v>
      </c>
      <c r="C276" s="32"/>
      <c r="D276" s="17">
        <f>SUM(I275)</f>
        <v>3229</v>
      </c>
      <c r="E276" s="17">
        <f>SUM(J275)</f>
        <v>19659</v>
      </c>
      <c r="F276" s="17">
        <f>SUM(K275)</f>
        <v>3882</v>
      </c>
      <c r="G276" s="17">
        <f>SUM(L275)</f>
        <v>13106</v>
      </c>
      <c r="H276" s="17">
        <f>SUM(M275)</f>
        <v>-33418</v>
      </c>
      <c r="I276" s="13"/>
    </row>
    <row r="277" spans="1:8" ht="15" customHeight="1">
      <c r="A277" s="13"/>
      <c r="B277" s="18"/>
      <c r="C277" s="10"/>
      <c r="D277" s="20"/>
      <c r="E277" s="20"/>
      <c r="F277" s="20"/>
      <c r="G277" s="20"/>
      <c r="H277" s="21"/>
    </row>
    <row r="278" spans="1:13" ht="15" customHeight="1">
      <c r="A278" s="13"/>
      <c r="B278" s="14" t="s">
        <v>162</v>
      </c>
      <c r="C278" s="15" t="s">
        <v>163</v>
      </c>
      <c r="D278" s="17">
        <v>13013</v>
      </c>
      <c r="E278" s="16">
        <v>0</v>
      </c>
      <c r="F278" s="16">
        <v>0</v>
      </c>
      <c r="G278" s="17">
        <v>0</v>
      </c>
      <c r="H278" s="17">
        <v>13013</v>
      </c>
      <c r="I278" s="13">
        <v>13013</v>
      </c>
      <c r="J278" s="1">
        <v>0</v>
      </c>
      <c r="K278" s="1">
        <v>0</v>
      </c>
      <c r="L278" s="1">
        <v>0</v>
      </c>
      <c r="M278" s="1">
        <v>13013</v>
      </c>
    </row>
    <row r="279" spans="1:9" ht="15.75" customHeight="1">
      <c r="A279" s="13"/>
      <c r="B279" s="14" t="s">
        <v>346</v>
      </c>
      <c r="C279" s="15" t="s">
        <v>347</v>
      </c>
      <c r="D279" s="17">
        <v>13013</v>
      </c>
      <c r="E279" s="16">
        <v>0</v>
      </c>
      <c r="F279" s="16">
        <v>0</v>
      </c>
      <c r="G279" s="17">
        <v>0</v>
      </c>
      <c r="H279" s="17">
        <v>13013</v>
      </c>
      <c r="I279" s="13"/>
    </row>
    <row r="280" spans="1:9" ht="15.75" customHeight="1">
      <c r="A280" s="13"/>
      <c r="B280" s="32" t="s">
        <v>174</v>
      </c>
      <c r="C280" s="32"/>
      <c r="D280" s="17">
        <f>SUM(I278:I279)</f>
        <v>13013</v>
      </c>
      <c r="E280" s="17">
        <f>SUM(J278:J279)</f>
        <v>0</v>
      </c>
      <c r="F280" s="17">
        <f>SUM(K278:K279)</f>
        <v>0</v>
      </c>
      <c r="G280" s="17">
        <f>SUM(L278:L279)</f>
        <v>0</v>
      </c>
      <c r="H280" s="17">
        <f>SUM(M278:M279)</f>
        <v>13013</v>
      </c>
      <c r="I280" s="13"/>
    </row>
    <row r="281" spans="2:8" ht="15" customHeight="1">
      <c r="B281" s="18"/>
      <c r="C281" s="10"/>
      <c r="D281" s="20"/>
      <c r="E281" s="20"/>
      <c r="F281" s="20"/>
      <c r="G281" s="20"/>
      <c r="H281" s="21"/>
    </row>
    <row r="282" spans="1:13" ht="15" customHeight="1">
      <c r="A282" s="13"/>
      <c r="B282" s="14" t="s">
        <v>337</v>
      </c>
      <c r="C282" s="15" t="s">
        <v>338</v>
      </c>
      <c r="D282" s="17">
        <v>79900</v>
      </c>
      <c r="E282" s="16">
        <v>16663</v>
      </c>
      <c r="F282" s="16">
        <v>0</v>
      </c>
      <c r="G282" s="17">
        <v>16662</v>
      </c>
      <c r="H282" s="17">
        <v>46575</v>
      </c>
      <c r="I282" s="13">
        <v>79900</v>
      </c>
      <c r="J282" s="1">
        <v>16663</v>
      </c>
      <c r="K282" s="1">
        <v>0</v>
      </c>
      <c r="L282" s="1">
        <v>16662</v>
      </c>
      <c r="M282" s="1">
        <v>46575</v>
      </c>
    </row>
    <row r="283" spans="1:9" ht="15.75" customHeight="1">
      <c r="A283" s="13"/>
      <c r="B283" s="14" t="s">
        <v>339</v>
      </c>
      <c r="C283" s="15" t="s">
        <v>340</v>
      </c>
      <c r="D283" s="17">
        <v>65804</v>
      </c>
      <c r="E283" s="16">
        <v>16663</v>
      </c>
      <c r="F283" s="16">
        <v>0</v>
      </c>
      <c r="G283" s="17">
        <v>16662</v>
      </c>
      <c r="H283" s="17">
        <v>32479</v>
      </c>
      <c r="I283" s="13"/>
    </row>
    <row r="284" spans="1:9" ht="15" customHeight="1">
      <c r="A284" s="13"/>
      <c r="B284" s="14" t="s">
        <v>341</v>
      </c>
      <c r="C284" s="15" t="s">
        <v>342</v>
      </c>
      <c r="D284" s="17">
        <v>14096</v>
      </c>
      <c r="E284" s="16">
        <v>0</v>
      </c>
      <c r="F284" s="16">
        <v>0</v>
      </c>
      <c r="G284" s="17">
        <v>0</v>
      </c>
      <c r="H284" s="17">
        <v>14096</v>
      </c>
      <c r="I284" s="13"/>
    </row>
    <row r="285" spans="2:9" ht="15.75" customHeight="1">
      <c r="B285" s="32" t="s">
        <v>343</v>
      </c>
      <c r="C285" s="32"/>
      <c r="D285" s="17">
        <f>SUM(I282:I284)</f>
        <v>79900</v>
      </c>
      <c r="E285" s="17">
        <f>SUM(J282:J284)</f>
        <v>16663</v>
      </c>
      <c r="F285" s="17">
        <f>SUM(K282:K284)</f>
        <v>0</v>
      </c>
      <c r="G285" s="17">
        <f>SUM(L282:L284)</f>
        <v>16662</v>
      </c>
      <c r="H285" s="17">
        <f>SUM(M282:M284)</f>
        <v>46575</v>
      </c>
      <c r="I285" s="13"/>
    </row>
    <row r="286" spans="2:8" ht="15" customHeight="1">
      <c r="B286" s="18"/>
      <c r="C286" s="10"/>
      <c r="D286" s="20"/>
      <c r="E286" s="20"/>
      <c r="F286" s="20"/>
      <c r="G286" s="20"/>
      <c r="H286" s="21"/>
    </row>
    <row r="287" spans="1:9" ht="15.75" customHeight="1">
      <c r="A287" s="3"/>
      <c r="B287" s="31" t="s">
        <v>354</v>
      </c>
      <c r="C287" s="31"/>
      <c r="D287" s="17">
        <f>SUM(D276,D280,D285)</f>
        <v>96142</v>
      </c>
      <c r="E287" s="17">
        <f>SUM(E276,E280,E285)</f>
        <v>36322</v>
      </c>
      <c r="F287" s="17">
        <f>SUM(F276,F280,F285)</f>
        <v>3882</v>
      </c>
      <c r="G287" s="17">
        <f>SUM(G276,G280,G285)</f>
        <v>29768</v>
      </c>
      <c r="H287" s="17">
        <f>SUM(H276,H280,H285)</f>
        <v>26170</v>
      </c>
      <c r="I287" s="13"/>
    </row>
    <row r="288" spans="1:9" ht="15.75" customHeight="1">
      <c r="A288" s="3"/>
      <c r="B288" s="18"/>
      <c r="C288" s="19"/>
      <c r="D288" s="20"/>
      <c r="E288" s="20"/>
      <c r="F288" s="20"/>
      <c r="G288" s="20"/>
      <c r="H288" s="21"/>
      <c r="I288" s="3"/>
    </row>
    <row r="289" spans="1:9" ht="15.75" customHeight="1">
      <c r="A289" s="3"/>
      <c r="B289" s="18"/>
      <c r="C289" s="19"/>
      <c r="D289" s="20"/>
      <c r="E289" s="20"/>
      <c r="F289" s="20"/>
      <c r="G289" s="20"/>
      <c r="H289" s="21"/>
      <c r="I289" s="3"/>
    </row>
    <row r="290" spans="1:9" ht="16.5" customHeight="1">
      <c r="A290" s="3"/>
      <c r="B290" s="18"/>
      <c r="C290" s="19"/>
      <c r="D290" s="20"/>
      <c r="E290" s="20"/>
      <c r="F290" s="20"/>
      <c r="G290" s="20"/>
      <c r="H290" s="21"/>
      <c r="I290" s="3"/>
    </row>
    <row r="291" spans="1:9" ht="16.5" customHeight="1">
      <c r="A291" s="22"/>
      <c r="B291" s="23"/>
      <c r="C291" s="27" t="s">
        <v>7</v>
      </c>
      <c r="D291" s="28">
        <f>SUM(D52,D88,D127,D150,D183,D219,D242,D272,D287)</f>
        <v>16948385</v>
      </c>
      <c r="E291" s="28">
        <f>SUM(E52,E88,E127,E150,E183,E219,E242,E272,E287)</f>
        <v>5702428</v>
      </c>
      <c r="F291" s="28">
        <f>SUM(F52,F88,F127,F150,F183,F219,F242,F272,F287)</f>
        <v>3411711</v>
      </c>
      <c r="G291" s="28">
        <f>SUM(G52,G88,G127,G150,G183,G219,G242,G272,G287)</f>
        <v>3487833</v>
      </c>
      <c r="H291" s="28">
        <f>SUM(H52,H88,H127,H150,H183,H219,H242,H272,H287)</f>
        <v>4346413</v>
      </c>
      <c r="I291" s="13"/>
    </row>
  </sheetData>
  <sheetProtection selectLockedCells="1" selectUnlockedCells="1"/>
  <mergeCells count="44">
    <mergeCell ref="B2:H2"/>
    <mergeCell ref="B3:H3"/>
    <mergeCell ref="B5:H5"/>
    <mergeCell ref="B8:H8"/>
    <mergeCell ref="B39:C39"/>
    <mergeCell ref="B43:C43"/>
    <mergeCell ref="B50:C50"/>
    <mergeCell ref="B52:C52"/>
    <mergeCell ref="B54:H54"/>
    <mergeCell ref="B77:C77"/>
    <mergeCell ref="B80:C80"/>
    <mergeCell ref="B86:C86"/>
    <mergeCell ref="B88:C88"/>
    <mergeCell ref="B90:H90"/>
    <mergeCell ref="B120:C120"/>
    <mergeCell ref="B125:C125"/>
    <mergeCell ref="B127:C127"/>
    <mergeCell ref="B129:H129"/>
    <mergeCell ref="B144:C144"/>
    <mergeCell ref="B148:C148"/>
    <mergeCell ref="B150:C150"/>
    <mergeCell ref="B152:H152"/>
    <mergeCell ref="B177:C177"/>
    <mergeCell ref="B181:C181"/>
    <mergeCell ref="B183:C183"/>
    <mergeCell ref="B185:H185"/>
    <mergeCell ref="B207:C207"/>
    <mergeCell ref="B210:C210"/>
    <mergeCell ref="B217:C217"/>
    <mergeCell ref="B219:C219"/>
    <mergeCell ref="B221:H221"/>
    <mergeCell ref="B234:C234"/>
    <mergeCell ref="B240:C240"/>
    <mergeCell ref="B242:C242"/>
    <mergeCell ref="B244:H244"/>
    <mergeCell ref="B263:C263"/>
    <mergeCell ref="B285:C285"/>
    <mergeCell ref="B287:C287"/>
    <mergeCell ref="B267:C267"/>
    <mergeCell ref="B270:C270"/>
    <mergeCell ref="B272:C272"/>
    <mergeCell ref="B274:H274"/>
    <mergeCell ref="B276:C276"/>
    <mergeCell ref="B280:C2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2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9" sqref="Q9"/>
    </sheetView>
  </sheetViews>
  <sheetFormatPr defaultColWidth="9.140625" defaultRowHeight="15"/>
  <cols>
    <col min="1" max="1" width="0.5625" style="1" customWidth="1"/>
    <col min="2" max="2" width="70.7109375" style="1" customWidth="1"/>
    <col min="3" max="3" width="12.7109375" style="1" customWidth="1"/>
    <col min="4" max="4" width="20.7109375" style="1" customWidth="1"/>
    <col min="5" max="5" width="0.2890625" style="1" customWidth="1"/>
    <col min="6" max="8" width="20.7109375" style="1" hidden="1" customWidth="1"/>
    <col min="9" max="13" width="10.7109375" style="1" hidden="1" customWidth="1"/>
    <col min="14" max="14" width="10.7109375" style="1" customWidth="1"/>
    <col min="15" max="16384" width="9.140625" style="1" customWidth="1"/>
  </cols>
  <sheetData>
    <row r="1" ht="3" customHeight="1">
      <c r="A1" s="2" t="s">
        <v>12</v>
      </c>
    </row>
    <row r="2" spans="1:9" ht="20.25" customHeight="1">
      <c r="A2" s="3"/>
      <c r="B2" s="29" t="s">
        <v>10</v>
      </c>
      <c r="C2" s="29"/>
      <c r="D2" s="29"/>
      <c r="E2" s="29"/>
      <c r="F2" s="29"/>
      <c r="G2" s="29"/>
      <c r="H2" s="29"/>
      <c r="I2" s="3"/>
    </row>
    <row r="3" spans="1:8" s="5" customFormat="1" ht="18" customHeight="1">
      <c r="A3" s="4" t="str">
        <f>CONCATENATE("Бюджет ",H4)</f>
        <v>Бюджет 2021</v>
      </c>
      <c r="B3" s="30" t="s">
        <v>13</v>
      </c>
      <c r="C3" s="30"/>
      <c r="D3" s="30"/>
      <c r="E3" s="30"/>
      <c r="F3" s="30"/>
      <c r="G3" s="30"/>
      <c r="H3" s="30"/>
    </row>
    <row r="4" spans="1:8" ht="15.75" customHeight="1">
      <c r="A4" s="3"/>
      <c r="B4" s="6" t="str">
        <f>IF(ISBLANK(A2),"Обща",A2)</f>
        <v>Обща</v>
      </c>
      <c r="C4" s="7" t="s">
        <v>1</v>
      </c>
      <c r="D4" s="8" t="s">
        <v>14</v>
      </c>
      <c r="E4" s="7" t="s">
        <v>2</v>
      </c>
      <c r="F4" s="8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7" t="s">
        <v>3</v>
      </c>
      <c r="H4" s="9">
        <v>2021</v>
      </c>
    </row>
    <row r="5" spans="1:8" ht="15.75" customHeight="1">
      <c r="A5" s="3"/>
      <c r="B5" s="35"/>
      <c r="C5" s="35"/>
      <c r="D5" s="35"/>
      <c r="E5" s="35"/>
      <c r="F5" s="35"/>
      <c r="G5" s="35"/>
      <c r="H5" s="35"/>
    </row>
    <row r="6" spans="1:8" ht="42" customHeight="1">
      <c r="A6" s="3"/>
      <c r="B6" s="11" t="s">
        <v>4</v>
      </c>
      <c r="C6" s="11" t="s">
        <v>5</v>
      </c>
      <c r="D6" s="11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1" t="str">
        <f>IF(OR(A1="B",A1="N",A1="R",A1="U"),"Стойност I-во тримесечие",A3)</f>
        <v>Стойност I-во тримесечие</v>
      </c>
      <c r="F6" s="11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1" t="str">
        <f>IF(OR(A1="B",A1="N",A1="R",A1="U"),"Стойност III-то тримесечие",CONCATENATE("Прогноза ",H4+2))</f>
        <v>Стойност III-то тримесечие</v>
      </c>
      <c r="H6" s="11" t="str">
        <f>IF(OR(A1="B",A1="N",A1="R",A1="U"),"Стойност IV-то тримесечие",CONCATENATE("Прогноза ",H4+3))</f>
        <v>Стойност IV-то тримесечие</v>
      </c>
    </row>
    <row r="7" spans="1:9" ht="15.75" customHeight="1">
      <c r="A7" s="12"/>
      <c r="B7" s="24"/>
      <c r="C7" s="25"/>
      <c r="D7" s="25"/>
      <c r="E7" s="25"/>
      <c r="F7" s="25"/>
      <c r="G7" s="25"/>
      <c r="H7" s="26"/>
      <c r="I7" s="3"/>
    </row>
    <row r="8" spans="1:9" ht="15.75" customHeight="1">
      <c r="A8" s="13"/>
      <c r="B8" s="33" t="s">
        <v>142</v>
      </c>
      <c r="C8" s="33"/>
      <c r="D8" s="33"/>
      <c r="E8" s="33"/>
      <c r="F8" s="33"/>
      <c r="G8" s="33"/>
      <c r="H8" s="33"/>
      <c r="I8" s="3"/>
    </row>
    <row r="9" spans="1:9" ht="15.75" customHeight="1">
      <c r="A9" s="13"/>
      <c r="B9" s="34" t="s">
        <v>143</v>
      </c>
      <c r="C9" s="34"/>
      <c r="D9" s="34"/>
      <c r="E9" s="34"/>
      <c r="F9" s="34"/>
      <c r="G9" s="34"/>
      <c r="H9" s="34"/>
      <c r="I9" s="3"/>
    </row>
    <row r="10" spans="1:14" ht="15" customHeight="1">
      <c r="A10" s="13"/>
      <c r="B10" s="14" t="s">
        <v>145</v>
      </c>
      <c r="C10" s="15" t="s">
        <v>17</v>
      </c>
      <c r="D10" s="17">
        <v>943276</v>
      </c>
      <c r="E10" s="16">
        <v>290736</v>
      </c>
      <c r="F10" s="16">
        <v>225991</v>
      </c>
      <c r="G10" s="17">
        <v>170367</v>
      </c>
      <c r="H10" s="17">
        <v>256182</v>
      </c>
      <c r="I10" s="13">
        <v>943276</v>
      </c>
      <c r="J10" s="1">
        <v>290736</v>
      </c>
      <c r="K10" s="1">
        <v>225991</v>
      </c>
      <c r="L10" s="1">
        <v>170367</v>
      </c>
      <c r="M10" s="1">
        <v>256182</v>
      </c>
      <c r="N10" s="3"/>
    </row>
    <row r="11" spans="1:9" ht="15.75" customHeight="1">
      <c r="A11" s="13"/>
      <c r="B11" s="14" t="s">
        <v>146</v>
      </c>
      <c r="C11" s="15" t="s">
        <v>147</v>
      </c>
      <c r="D11" s="17">
        <v>809849</v>
      </c>
      <c r="E11" s="16">
        <v>250014</v>
      </c>
      <c r="F11" s="16">
        <v>188779</v>
      </c>
      <c r="G11" s="17">
        <v>149201</v>
      </c>
      <c r="H11" s="17">
        <v>221855</v>
      </c>
      <c r="I11" s="13"/>
    </row>
    <row r="12" spans="1:9" ht="15" customHeight="1">
      <c r="A12" s="13"/>
      <c r="B12" s="14" t="s">
        <v>148</v>
      </c>
      <c r="C12" s="15" t="s">
        <v>149</v>
      </c>
      <c r="D12" s="17">
        <v>133427</v>
      </c>
      <c r="E12" s="16">
        <v>40722</v>
      </c>
      <c r="F12" s="16">
        <v>37212</v>
      </c>
      <c r="G12" s="17">
        <v>21166</v>
      </c>
      <c r="H12" s="17">
        <v>34327</v>
      </c>
      <c r="I12" s="13"/>
    </row>
    <row r="13" spans="1:13" ht="15" customHeight="1">
      <c r="A13"/>
      <c r="B13" s="14" t="s">
        <v>150</v>
      </c>
      <c r="C13" s="15" t="s">
        <v>151</v>
      </c>
      <c r="D13" s="17">
        <v>202788</v>
      </c>
      <c r="E13" s="16">
        <v>67094</v>
      </c>
      <c r="F13" s="16">
        <v>65078</v>
      </c>
      <c r="G13" s="17">
        <v>32250</v>
      </c>
      <c r="H13" s="17">
        <v>38366</v>
      </c>
      <c r="I13" s="13">
        <v>202788</v>
      </c>
      <c r="J13" s="1">
        <v>67094</v>
      </c>
      <c r="K13" s="1">
        <v>65078</v>
      </c>
      <c r="L13" s="1">
        <v>32250</v>
      </c>
      <c r="M13" s="1">
        <v>38366</v>
      </c>
    </row>
    <row r="14" spans="1:9" ht="15" customHeight="1">
      <c r="A14"/>
      <c r="B14" s="14" t="s">
        <v>152</v>
      </c>
      <c r="C14" s="15" t="s">
        <v>153</v>
      </c>
      <c r="D14" s="17">
        <v>202788</v>
      </c>
      <c r="E14" s="16">
        <v>67094</v>
      </c>
      <c r="F14" s="16">
        <v>65078</v>
      </c>
      <c r="G14" s="17">
        <v>32250</v>
      </c>
      <c r="H14" s="17">
        <v>38366</v>
      </c>
      <c r="I14" s="13"/>
    </row>
    <row r="15" spans="1:9" ht="15" customHeight="1">
      <c r="A15"/>
      <c r="B15" s="14" t="s">
        <v>177</v>
      </c>
      <c r="C15" s="15" t="s">
        <v>178</v>
      </c>
      <c r="D15" s="17">
        <v>0</v>
      </c>
      <c r="E15" s="16">
        <v>0</v>
      </c>
      <c r="F15" s="16">
        <v>0</v>
      </c>
      <c r="G15" s="17">
        <v>0</v>
      </c>
      <c r="H15" s="17">
        <v>0</v>
      </c>
      <c r="I15" s="13"/>
    </row>
    <row r="16" spans="1:13" ht="15" customHeight="1">
      <c r="A16"/>
      <c r="B16" s="14" t="s">
        <v>154</v>
      </c>
      <c r="C16" s="15" t="s">
        <v>155</v>
      </c>
      <c r="D16" s="17">
        <v>265849</v>
      </c>
      <c r="E16" s="16">
        <v>74901</v>
      </c>
      <c r="F16" s="16">
        <v>67861</v>
      </c>
      <c r="G16" s="17">
        <v>42166</v>
      </c>
      <c r="H16" s="17">
        <v>80921</v>
      </c>
      <c r="I16" s="13">
        <v>265849</v>
      </c>
      <c r="J16" s="1">
        <v>74901</v>
      </c>
      <c r="K16" s="1">
        <v>67861</v>
      </c>
      <c r="L16" s="1">
        <v>42166</v>
      </c>
      <c r="M16" s="1">
        <v>80921</v>
      </c>
    </row>
    <row r="17" spans="1:9" ht="15" customHeight="1">
      <c r="A17"/>
      <c r="B17" s="14" t="s">
        <v>156</v>
      </c>
      <c r="C17" s="15" t="s">
        <v>157</v>
      </c>
      <c r="D17" s="17">
        <v>162707</v>
      </c>
      <c r="E17" s="16">
        <v>44932</v>
      </c>
      <c r="F17" s="16">
        <v>41503</v>
      </c>
      <c r="G17" s="17">
        <v>25979</v>
      </c>
      <c r="H17" s="17">
        <v>50293</v>
      </c>
      <c r="I17" s="13"/>
    </row>
    <row r="18" spans="1:9" ht="15" customHeight="1">
      <c r="A18"/>
      <c r="B18" s="14" t="s">
        <v>158</v>
      </c>
      <c r="C18" s="15" t="s">
        <v>159</v>
      </c>
      <c r="D18" s="17">
        <v>66314</v>
      </c>
      <c r="E18" s="16">
        <v>18985</v>
      </c>
      <c r="F18" s="16">
        <v>16646</v>
      </c>
      <c r="G18" s="17">
        <v>10581</v>
      </c>
      <c r="H18" s="17">
        <v>20102</v>
      </c>
      <c r="I18" s="13"/>
    </row>
    <row r="19" spans="1:14" ht="15" customHeight="1">
      <c r="A19"/>
      <c r="B19" s="14" t="s">
        <v>160</v>
      </c>
      <c r="C19" s="15" t="s">
        <v>161</v>
      </c>
      <c r="D19" s="17">
        <v>36828</v>
      </c>
      <c r="E19" s="16">
        <v>10984</v>
      </c>
      <c r="F19" s="16">
        <v>9712</v>
      </c>
      <c r="G19" s="17">
        <v>5606</v>
      </c>
      <c r="H19" s="17">
        <v>10526</v>
      </c>
      <c r="I19" s="13"/>
      <c r="N19" s="3"/>
    </row>
    <row r="20" spans="2:13" ht="15" customHeight="1">
      <c r="B20" s="14" t="s">
        <v>162</v>
      </c>
      <c r="C20" s="15" t="s">
        <v>163</v>
      </c>
      <c r="D20" s="17">
        <v>542135</v>
      </c>
      <c r="E20" s="16">
        <v>126207</v>
      </c>
      <c r="F20" s="16">
        <v>102853</v>
      </c>
      <c r="G20" s="17">
        <v>77195</v>
      </c>
      <c r="H20" s="17">
        <v>235880</v>
      </c>
      <c r="I20" s="13">
        <v>542135</v>
      </c>
      <c r="J20" s="1">
        <v>126207</v>
      </c>
      <c r="K20" s="1">
        <v>102853</v>
      </c>
      <c r="L20" s="1">
        <v>77195</v>
      </c>
      <c r="M20" s="1">
        <v>235880</v>
      </c>
    </row>
    <row r="21" spans="2:9" ht="15" customHeight="1">
      <c r="B21" s="14" t="s">
        <v>164</v>
      </c>
      <c r="C21" s="15" t="s">
        <v>165</v>
      </c>
      <c r="D21" s="17">
        <v>11815</v>
      </c>
      <c r="E21" s="16">
        <v>1875</v>
      </c>
      <c r="F21" s="16">
        <v>1175</v>
      </c>
      <c r="G21" s="17">
        <v>1375</v>
      </c>
      <c r="H21" s="17">
        <v>7390</v>
      </c>
      <c r="I21" s="13"/>
    </row>
    <row r="22" spans="2:9" ht="15" customHeight="1">
      <c r="B22" s="14" t="s">
        <v>179</v>
      </c>
      <c r="C22" s="15" t="s">
        <v>180</v>
      </c>
      <c r="D22" s="17">
        <v>3604</v>
      </c>
      <c r="E22" s="16">
        <v>50</v>
      </c>
      <c r="F22" s="16">
        <v>50</v>
      </c>
      <c r="G22" s="17">
        <v>50</v>
      </c>
      <c r="H22" s="17">
        <v>3454</v>
      </c>
      <c r="I22" s="13"/>
    </row>
    <row r="23" spans="2:9" ht="15" customHeight="1">
      <c r="B23" s="14" t="s">
        <v>181</v>
      </c>
      <c r="C23" s="15" t="s">
        <v>182</v>
      </c>
      <c r="D23" s="17">
        <v>2700</v>
      </c>
      <c r="E23" s="16">
        <v>0</v>
      </c>
      <c r="F23" s="16">
        <v>0</v>
      </c>
      <c r="G23" s="17">
        <v>0</v>
      </c>
      <c r="H23" s="17">
        <v>2700</v>
      </c>
      <c r="I23" s="13"/>
    </row>
    <row r="24" spans="2:9" ht="15" customHeight="1">
      <c r="B24" s="14" t="s">
        <v>183</v>
      </c>
      <c r="C24" s="15" t="s">
        <v>184</v>
      </c>
      <c r="D24" s="17">
        <v>446</v>
      </c>
      <c r="E24" s="16">
        <v>0</v>
      </c>
      <c r="F24" s="16">
        <v>0</v>
      </c>
      <c r="G24" s="17">
        <v>0</v>
      </c>
      <c r="H24" s="17">
        <v>446</v>
      </c>
      <c r="I24" s="13"/>
    </row>
    <row r="25" spans="2:9" ht="15" customHeight="1">
      <c r="B25" s="14" t="s">
        <v>166</v>
      </c>
      <c r="C25" s="15" t="s">
        <v>167</v>
      </c>
      <c r="D25" s="17">
        <v>156417</v>
      </c>
      <c r="E25" s="16">
        <v>33255</v>
      </c>
      <c r="F25" s="16">
        <v>35072</v>
      </c>
      <c r="G25" s="17">
        <v>10500</v>
      </c>
      <c r="H25" s="17">
        <v>77590</v>
      </c>
      <c r="I25" s="13"/>
    </row>
    <row r="26" spans="2:9" ht="15" customHeight="1">
      <c r="B26" s="14" t="s">
        <v>168</v>
      </c>
      <c r="C26" s="15" t="s">
        <v>169</v>
      </c>
      <c r="D26" s="17">
        <v>90499</v>
      </c>
      <c r="E26" s="16">
        <v>34500</v>
      </c>
      <c r="F26" s="16">
        <v>25000</v>
      </c>
      <c r="G26" s="17">
        <v>25000</v>
      </c>
      <c r="H26" s="17">
        <v>5999</v>
      </c>
      <c r="I26" s="13"/>
    </row>
    <row r="27" spans="2:9" ht="15" customHeight="1">
      <c r="B27" s="14" t="s">
        <v>170</v>
      </c>
      <c r="C27" s="15" t="s">
        <v>171</v>
      </c>
      <c r="D27" s="17">
        <v>180981</v>
      </c>
      <c r="E27" s="16">
        <v>25500</v>
      </c>
      <c r="F27" s="16">
        <v>22036</v>
      </c>
      <c r="G27" s="17">
        <v>20500</v>
      </c>
      <c r="H27" s="17">
        <v>112945</v>
      </c>
      <c r="I27" s="13"/>
    </row>
    <row r="28" spans="2:9" ht="15" customHeight="1">
      <c r="B28" s="14" t="s">
        <v>185</v>
      </c>
      <c r="C28" s="15" t="s">
        <v>186</v>
      </c>
      <c r="D28" s="17">
        <v>19339</v>
      </c>
      <c r="E28" s="16">
        <v>10000</v>
      </c>
      <c r="F28" s="16">
        <v>5000</v>
      </c>
      <c r="G28" s="17">
        <v>5000</v>
      </c>
      <c r="H28" s="17">
        <v>-661</v>
      </c>
      <c r="I28" s="13"/>
    </row>
    <row r="29" spans="2:9" ht="15" customHeight="1">
      <c r="B29" s="14" t="s">
        <v>172</v>
      </c>
      <c r="C29" s="15" t="s">
        <v>173</v>
      </c>
      <c r="D29" s="17">
        <v>6968</v>
      </c>
      <c r="E29" s="16">
        <v>2550</v>
      </c>
      <c r="F29" s="16">
        <v>1310</v>
      </c>
      <c r="G29" s="17">
        <v>1550</v>
      </c>
      <c r="H29" s="17">
        <v>1558</v>
      </c>
      <c r="I29" s="13"/>
    </row>
    <row r="30" spans="2:9" ht="15" customHeight="1">
      <c r="B30" s="14" t="s">
        <v>187</v>
      </c>
      <c r="C30" s="15" t="s">
        <v>188</v>
      </c>
      <c r="D30" s="17">
        <v>0</v>
      </c>
      <c r="E30" s="16">
        <v>100</v>
      </c>
      <c r="F30" s="16">
        <v>200</v>
      </c>
      <c r="G30" s="17">
        <v>200</v>
      </c>
      <c r="H30" s="17">
        <v>-500</v>
      </c>
      <c r="I30" s="13"/>
    </row>
    <row r="31" spans="2:9" ht="15" customHeight="1">
      <c r="B31" s="14" t="s">
        <v>189</v>
      </c>
      <c r="C31" s="15" t="s">
        <v>190</v>
      </c>
      <c r="D31" s="17">
        <v>3287</v>
      </c>
      <c r="E31" s="16">
        <v>5000</v>
      </c>
      <c r="F31" s="16">
        <v>0</v>
      </c>
      <c r="G31" s="17">
        <v>0</v>
      </c>
      <c r="H31" s="17">
        <v>-1713</v>
      </c>
      <c r="I31" s="13"/>
    </row>
    <row r="32" spans="2:9" ht="15" customHeight="1">
      <c r="B32" s="14" t="s">
        <v>191</v>
      </c>
      <c r="C32" s="15" t="s">
        <v>192</v>
      </c>
      <c r="D32" s="17">
        <v>143</v>
      </c>
      <c r="E32" s="16">
        <v>367</v>
      </c>
      <c r="F32" s="16">
        <v>0</v>
      </c>
      <c r="G32" s="17">
        <v>0</v>
      </c>
      <c r="H32" s="17">
        <v>-224</v>
      </c>
      <c r="I32" s="13"/>
    </row>
    <row r="33" spans="2:9" ht="15" customHeight="1">
      <c r="B33" s="14" t="s">
        <v>193</v>
      </c>
      <c r="C33" s="15" t="s">
        <v>194</v>
      </c>
      <c r="D33" s="17">
        <v>63191</v>
      </c>
      <c r="E33" s="16">
        <v>12750</v>
      </c>
      <c r="F33" s="16">
        <v>12750</v>
      </c>
      <c r="G33" s="17">
        <v>12750</v>
      </c>
      <c r="H33" s="17">
        <v>24941</v>
      </c>
      <c r="I33" s="13"/>
    </row>
    <row r="34" spans="2:9" ht="15" customHeight="1">
      <c r="B34" s="14" t="s">
        <v>195</v>
      </c>
      <c r="C34" s="15" t="s">
        <v>196</v>
      </c>
      <c r="D34" s="17">
        <v>2745</v>
      </c>
      <c r="E34" s="16">
        <v>260</v>
      </c>
      <c r="F34" s="16">
        <v>260</v>
      </c>
      <c r="G34" s="17">
        <v>270</v>
      </c>
      <c r="H34" s="17">
        <v>1955</v>
      </c>
      <c r="I34" s="13"/>
    </row>
    <row r="35" spans="2:13" ht="15" customHeight="1">
      <c r="B35" s="14" t="s">
        <v>197</v>
      </c>
      <c r="C35" s="15" t="s">
        <v>198</v>
      </c>
      <c r="D35" s="17">
        <v>3279</v>
      </c>
      <c r="E35" s="16">
        <v>1600</v>
      </c>
      <c r="F35" s="16">
        <v>150</v>
      </c>
      <c r="G35" s="17">
        <v>150</v>
      </c>
      <c r="H35" s="17">
        <v>1379</v>
      </c>
      <c r="I35" s="13">
        <v>3279</v>
      </c>
      <c r="J35" s="1">
        <v>1600</v>
      </c>
      <c r="K35" s="1">
        <v>150</v>
      </c>
      <c r="L35" s="1">
        <v>150</v>
      </c>
      <c r="M35" s="1">
        <v>1379</v>
      </c>
    </row>
    <row r="36" spans="2:9" ht="15" customHeight="1">
      <c r="B36" s="14" t="s">
        <v>199</v>
      </c>
      <c r="C36" s="15" t="s">
        <v>200</v>
      </c>
      <c r="D36" s="17">
        <v>2464</v>
      </c>
      <c r="E36" s="16">
        <v>1500</v>
      </c>
      <c r="F36" s="16">
        <v>0</v>
      </c>
      <c r="G36" s="17">
        <v>0</v>
      </c>
      <c r="H36" s="17">
        <v>964</v>
      </c>
      <c r="I36" s="13"/>
    </row>
    <row r="37" spans="2:9" ht="15" customHeight="1">
      <c r="B37" s="14" t="s">
        <v>201</v>
      </c>
      <c r="C37" s="15" t="s">
        <v>202</v>
      </c>
      <c r="D37" s="17">
        <v>815</v>
      </c>
      <c r="E37" s="16">
        <v>100</v>
      </c>
      <c r="F37" s="16">
        <v>150</v>
      </c>
      <c r="G37" s="17">
        <v>150</v>
      </c>
      <c r="H37" s="17">
        <v>415</v>
      </c>
      <c r="I37" s="13"/>
    </row>
    <row r="38" spans="2:13" ht="15" customHeight="1">
      <c r="B38" s="14" t="s">
        <v>203</v>
      </c>
      <c r="C38" s="15" t="s">
        <v>204</v>
      </c>
      <c r="D38" s="17">
        <v>4980</v>
      </c>
      <c r="E38" s="16">
        <v>1250</v>
      </c>
      <c r="F38" s="16">
        <v>1250</v>
      </c>
      <c r="G38" s="17">
        <v>1250</v>
      </c>
      <c r="H38" s="17">
        <v>1230</v>
      </c>
      <c r="I38" s="13">
        <v>4980</v>
      </c>
      <c r="J38" s="1">
        <v>1250</v>
      </c>
      <c r="K38" s="1">
        <v>1250</v>
      </c>
      <c r="L38" s="1">
        <v>1250</v>
      </c>
      <c r="M38" s="1">
        <v>1230</v>
      </c>
    </row>
    <row r="39" spans="2:9" ht="15" customHeight="1">
      <c r="B39" s="14" t="s">
        <v>205</v>
      </c>
      <c r="C39" s="15" t="s">
        <v>206</v>
      </c>
      <c r="D39" s="17">
        <v>4980</v>
      </c>
      <c r="E39" s="16">
        <v>1250</v>
      </c>
      <c r="F39" s="16">
        <v>1250</v>
      </c>
      <c r="G39" s="17">
        <v>1250</v>
      </c>
      <c r="H39" s="17">
        <v>1230</v>
      </c>
      <c r="I39" s="13"/>
    </row>
    <row r="40" spans="2:9" ht="15.75" customHeight="1">
      <c r="B40" s="32" t="s">
        <v>174</v>
      </c>
      <c r="C40" s="32"/>
      <c r="D40" s="17">
        <f>SUM(I10:I39)</f>
        <v>1962307</v>
      </c>
      <c r="E40" s="17">
        <f>SUM(J10:J39)</f>
        <v>561788</v>
      </c>
      <c r="F40" s="17">
        <f>SUM(K10:K39)</f>
        <v>463183</v>
      </c>
      <c r="G40" s="17">
        <f>SUM(L10:L39)</f>
        <v>323378</v>
      </c>
      <c r="H40" s="17">
        <f>SUM(M10:M39)</f>
        <v>613958</v>
      </c>
      <c r="I40" s="13"/>
    </row>
    <row r="41" spans="2:8" ht="15" customHeight="1">
      <c r="B41" s="18"/>
      <c r="C41" s="10"/>
      <c r="D41" s="20"/>
      <c r="E41" s="20"/>
      <c r="F41" s="20"/>
      <c r="G41" s="20"/>
      <c r="H41" s="21"/>
    </row>
    <row r="42" spans="1:13" ht="15" customHeight="1">
      <c r="A42" s="13"/>
      <c r="B42" s="14" t="s">
        <v>207</v>
      </c>
      <c r="C42" s="15" t="s">
        <v>82</v>
      </c>
      <c r="D42" s="17">
        <v>3000</v>
      </c>
      <c r="E42" s="16">
        <v>0</v>
      </c>
      <c r="F42" s="16">
        <v>0</v>
      </c>
      <c r="G42" s="17">
        <v>0</v>
      </c>
      <c r="H42" s="17">
        <v>3000</v>
      </c>
      <c r="I42" s="13">
        <v>3000</v>
      </c>
      <c r="J42" s="1">
        <v>0</v>
      </c>
      <c r="K42" s="1">
        <v>0</v>
      </c>
      <c r="L42" s="1">
        <v>0</v>
      </c>
      <c r="M42" s="1">
        <v>3000</v>
      </c>
    </row>
    <row r="43" spans="1:13" ht="15.75" customHeight="1">
      <c r="A43" s="13"/>
      <c r="B43" s="14" t="s">
        <v>208</v>
      </c>
      <c r="C43" s="15" t="s">
        <v>209</v>
      </c>
      <c r="D43" s="17">
        <v>6048</v>
      </c>
      <c r="E43" s="16">
        <v>0</v>
      </c>
      <c r="F43" s="16">
        <v>0</v>
      </c>
      <c r="G43" s="17">
        <v>0</v>
      </c>
      <c r="H43" s="17">
        <v>6048</v>
      </c>
      <c r="I43" s="13">
        <v>6048</v>
      </c>
      <c r="J43" s="1">
        <v>0</v>
      </c>
      <c r="K43" s="1">
        <v>0</v>
      </c>
      <c r="L43" s="1">
        <v>0</v>
      </c>
      <c r="M43" s="1">
        <v>6048</v>
      </c>
    </row>
    <row r="44" spans="1:9" ht="15.75" customHeight="1">
      <c r="A44" s="13"/>
      <c r="B44" s="32" t="s">
        <v>210</v>
      </c>
      <c r="C44" s="32"/>
      <c r="D44" s="17">
        <f>SUM(I42:I43)</f>
        <v>9048</v>
      </c>
      <c r="E44" s="17">
        <f>SUM(J42:J43)</f>
        <v>0</v>
      </c>
      <c r="F44" s="17">
        <f>SUM(K42:K43)</f>
        <v>0</v>
      </c>
      <c r="G44" s="17">
        <f>SUM(L42:L43)</f>
        <v>0</v>
      </c>
      <c r="H44" s="17">
        <f>SUM(M42:M43)</f>
        <v>9048</v>
      </c>
      <c r="I44" s="13"/>
    </row>
    <row r="45" spans="2:8" ht="15" customHeight="1">
      <c r="B45" s="18"/>
      <c r="C45" s="10"/>
      <c r="D45" s="20"/>
      <c r="E45" s="20"/>
      <c r="F45" s="20"/>
      <c r="G45" s="20"/>
      <c r="H45" s="21"/>
    </row>
    <row r="46" spans="1:13" ht="15" customHeight="1">
      <c r="A46" s="13"/>
      <c r="B46" s="14" t="s">
        <v>211</v>
      </c>
      <c r="C46" s="15" t="s">
        <v>212</v>
      </c>
      <c r="D46" s="17">
        <v>0</v>
      </c>
      <c r="E46" s="16">
        <v>5500</v>
      </c>
      <c r="F46" s="16">
        <v>31000</v>
      </c>
      <c r="G46" s="17">
        <v>0</v>
      </c>
      <c r="H46" s="17">
        <v>-36500</v>
      </c>
      <c r="I46" s="13">
        <v>0</v>
      </c>
      <c r="J46" s="1">
        <v>5500</v>
      </c>
      <c r="K46" s="1">
        <v>31000</v>
      </c>
      <c r="L46" s="1">
        <v>0</v>
      </c>
      <c r="M46" s="1">
        <v>-36500</v>
      </c>
    </row>
    <row r="47" spans="1:9" ht="15.75" customHeight="1">
      <c r="A47" s="13"/>
      <c r="B47" s="14" t="s">
        <v>213</v>
      </c>
      <c r="C47" s="15" t="s">
        <v>214</v>
      </c>
      <c r="D47" s="17">
        <v>0</v>
      </c>
      <c r="E47" s="16">
        <v>0</v>
      </c>
      <c r="F47" s="16">
        <v>31000</v>
      </c>
      <c r="G47" s="17">
        <v>0</v>
      </c>
      <c r="H47" s="17">
        <v>-31000</v>
      </c>
      <c r="I47" s="13"/>
    </row>
    <row r="48" spans="1:9" ht="15" customHeight="1">
      <c r="A48" s="13"/>
      <c r="B48" s="14" t="s">
        <v>215</v>
      </c>
      <c r="C48" s="15" t="s">
        <v>216</v>
      </c>
      <c r="D48" s="17">
        <v>0</v>
      </c>
      <c r="E48" s="16">
        <v>5500</v>
      </c>
      <c r="F48" s="16">
        <v>0</v>
      </c>
      <c r="G48" s="17">
        <v>0</v>
      </c>
      <c r="H48" s="17">
        <v>-5500</v>
      </c>
      <c r="I48" s="13"/>
    </row>
    <row r="49" spans="2:13" ht="15" customHeight="1">
      <c r="B49" s="14" t="s">
        <v>217</v>
      </c>
      <c r="C49" s="15" t="s">
        <v>218</v>
      </c>
      <c r="D49" s="17">
        <v>20000</v>
      </c>
      <c r="E49" s="16">
        <v>0</v>
      </c>
      <c r="F49" s="16">
        <v>25000</v>
      </c>
      <c r="G49" s="17">
        <v>0</v>
      </c>
      <c r="H49" s="17">
        <v>-5000</v>
      </c>
      <c r="I49" s="13">
        <v>20000</v>
      </c>
      <c r="J49" s="1">
        <v>0</v>
      </c>
      <c r="K49" s="1">
        <v>25000</v>
      </c>
      <c r="L49" s="1">
        <v>0</v>
      </c>
      <c r="M49" s="1">
        <v>-5000</v>
      </c>
    </row>
    <row r="50" spans="2:9" ht="15" customHeight="1">
      <c r="B50" s="14" t="s">
        <v>219</v>
      </c>
      <c r="C50" s="15" t="s">
        <v>220</v>
      </c>
      <c r="D50" s="17">
        <v>20000</v>
      </c>
      <c r="E50" s="16">
        <v>0</v>
      </c>
      <c r="F50" s="16">
        <v>25000</v>
      </c>
      <c r="G50" s="17">
        <v>0</v>
      </c>
      <c r="H50" s="17">
        <v>-5000</v>
      </c>
      <c r="I50" s="13"/>
    </row>
    <row r="51" spans="2:9" ht="15.75" customHeight="1">
      <c r="B51" s="32" t="s">
        <v>221</v>
      </c>
      <c r="C51" s="32"/>
      <c r="D51" s="17">
        <f>SUM(I46:I50)</f>
        <v>20000</v>
      </c>
      <c r="E51" s="17">
        <f>SUM(J46:J50)</f>
        <v>5500</v>
      </c>
      <c r="F51" s="17">
        <f>SUM(K46:K50)</f>
        <v>56000</v>
      </c>
      <c r="G51" s="17">
        <f>SUM(L46:L50)</f>
        <v>0</v>
      </c>
      <c r="H51" s="17">
        <f>SUM(M46:M50)</f>
        <v>-41500</v>
      </c>
      <c r="I51" s="13"/>
    </row>
    <row r="52" spans="2:8" ht="15" customHeight="1">
      <c r="B52" s="18"/>
      <c r="C52" s="10"/>
      <c r="D52" s="20"/>
      <c r="E52" s="20"/>
      <c r="F52" s="20"/>
      <c r="G52" s="20"/>
      <c r="H52" s="21"/>
    </row>
    <row r="53" spans="1:9" ht="15.75" customHeight="1">
      <c r="A53" s="3"/>
      <c r="B53" s="31" t="s">
        <v>225</v>
      </c>
      <c r="C53" s="31"/>
      <c r="D53" s="17">
        <f>SUM(D40,D44,D51)</f>
        <v>1991355</v>
      </c>
      <c r="E53" s="17">
        <f>SUM(E40,E44,E51)</f>
        <v>567288</v>
      </c>
      <c r="F53" s="17">
        <f>SUM(F40,F44,F51)</f>
        <v>519183</v>
      </c>
      <c r="G53" s="17">
        <f>SUM(G40,G44,G51)</f>
        <v>323378</v>
      </c>
      <c r="H53" s="17">
        <f>SUM(H40,H44,H51)</f>
        <v>581506</v>
      </c>
      <c r="I53" s="3"/>
    </row>
    <row r="54" spans="1:9" ht="15.75" customHeight="1">
      <c r="A54" s="3"/>
      <c r="B54" s="18"/>
      <c r="C54" s="19"/>
      <c r="D54" s="20"/>
      <c r="E54" s="20"/>
      <c r="F54" s="20"/>
      <c r="G54" s="20"/>
      <c r="H54" s="21"/>
      <c r="I54" s="3"/>
    </row>
    <row r="55" spans="1:9" ht="15.75" customHeight="1">
      <c r="A55" s="3"/>
      <c r="B55" s="31" t="s">
        <v>226</v>
      </c>
      <c r="C55" s="31"/>
      <c r="D55" s="17">
        <f>SUM(D53)</f>
        <v>1991355</v>
      </c>
      <c r="E55" s="17">
        <f>SUM(E53)</f>
        <v>567288</v>
      </c>
      <c r="F55" s="17">
        <f>SUM(F53)</f>
        <v>519183</v>
      </c>
      <c r="G55" s="17">
        <f>SUM(G53)</f>
        <v>323378</v>
      </c>
      <c r="H55" s="17">
        <f>SUM(H53)</f>
        <v>581506</v>
      </c>
      <c r="I55" s="13"/>
    </row>
    <row r="56" spans="1:9" ht="15.75" customHeight="1">
      <c r="A56" s="3"/>
      <c r="B56" s="18"/>
      <c r="C56" s="19"/>
      <c r="D56" s="20"/>
      <c r="E56" s="20"/>
      <c r="F56" s="20"/>
      <c r="G56" s="20"/>
      <c r="H56" s="21"/>
      <c r="I56" s="3"/>
    </row>
    <row r="57" spans="1:9" ht="15.75" customHeight="1">
      <c r="A57" s="13"/>
      <c r="B57" s="33" t="s">
        <v>227</v>
      </c>
      <c r="C57" s="33"/>
      <c r="D57" s="33"/>
      <c r="E57" s="33"/>
      <c r="F57" s="33"/>
      <c r="G57" s="33"/>
      <c r="H57" s="33"/>
      <c r="I57" s="3"/>
    </row>
    <row r="58" spans="1:9" ht="15.75" customHeight="1">
      <c r="A58" s="13"/>
      <c r="B58" s="34" t="s">
        <v>228</v>
      </c>
      <c r="C58" s="34"/>
      <c r="D58" s="34"/>
      <c r="E58" s="34"/>
      <c r="F58" s="34"/>
      <c r="G58" s="34"/>
      <c r="H58" s="34"/>
      <c r="I58" s="3"/>
    </row>
    <row r="59" spans="1:13" ht="15" customHeight="1">
      <c r="A59" s="13"/>
      <c r="B59" s="14" t="s">
        <v>150</v>
      </c>
      <c r="C59" s="15" t="s">
        <v>151</v>
      </c>
      <c r="D59" s="17">
        <v>24000</v>
      </c>
      <c r="E59" s="16">
        <v>7200</v>
      </c>
      <c r="F59" s="16">
        <v>6000</v>
      </c>
      <c r="G59" s="17">
        <v>4800</v>
      </c>
      <c r="H59" s="17">
        <v>6000</v>
      </c>
      <c r="I59" s="13">
        <v>24000</v>
      </c>
      <c r="J59" s="1">
        <v>7200</v>
      </c>
      <c r="K59" s="1">
        <v>6000</v>
      </c>
      <c r="L59" s="1">
        <v>4800</v>
      </c>
      <c r="M59" s="1">
        <v>6000</v>
      </c>
    </row>
    <row r="60" spans="1:9" ht="15.75" customHeight="1">
      <c r="A60" s="13"/>
      <c r="B60" s="14" t="s">
        <v>177</v>
      </c>
      <c r="C60" s="15" t="s">
        <v>178</v>
      </c>
      <c r="D60" s="17">
        <v>24000</v>
      </c>
      <c r="E60" s="16">
        <v>7200</v>
      </c>
      <c r="F60" s="16">
        <v>6000</v>
      </c>
      <c r="G60" s="17">
        <v>4800</v>
      </c>
      <c r="H60" s="17">
        <v>6000</v>
      </c>
      <c r="I60" s="13"/>
    </row>
    <row r="61" spans="1:13" ht="15" customHeight="1">
      <c r="A61" s="13"/>
      <c r="B61" s="14" t="s">
        <v>154</v>
      </c>
      <c r="C61" s="15" t="s">
        <v>155</v>
      </c>
      <c r="D61" s="17">
        <v>4704</v>
      </c>
      <c r="E61" s="16">
        <v>1412</v>
      </c>
      <c r="F61" s="16">
        <v>1176</v>
      </c>
      <c r="G61" s="17">
        <v>940</v>
      </c>
      <c r="H61" s="17">
        <v>1176</v>
      </c>
      <c r="I61" s="13">
        <v>4704</v>
      </c>
      <c r="J61" s="1">
        <v>1412</v>
      </c>
      <c r="K61" s="1">
        <v>1176</v>
      </c>
      <c r="L61" s="1">
        <v>940</v>
      </c>
      <c r="M61" s="1">
        <v>1176</v>
      </c>
    </row>
    <row r="62" spans="2:9" ht="15" customHeight="1">
      <c r="B62" s="14" t="s">
        <v>156</v>
      </c>
      <c r="C62" s="15" t="s">
        <v>157</v>
      </c>
      <c r="D62" s="17">
        <v>2880</v>
      </c>
      <c r="E62" s="16">
        <v>864</v>
      </c>
      <c r="F62" s="16">
        <v>720</v>
      </c>
      <c r="G62" s="17">
        <v>576</v>
      </c>
      <c r="H62" s="17">
        <v>720</v>
      </c>
      <c r="I62" s="13"/>
    </row>
    <row r="63" spans="2:9" ht="15" customHeight="1">
      <c r="B63" s="14" t="s">
        <v>158</v>
      </c>
      <c r="C63" s="15" t="s">
        <v>159</v>
      </c>
      <c r="D63" s="17">
        <v>1152</v>
      </c>
      <c r="E63" s="16">
        <v>346</v>
      </c>
      <c r="F63" s="16">
        <v>288</v>
      </c>
      <c r="G63" s="17">
        <v>230</v>
      </c>
      <c r="H63" s="17">
        <v>288</v>
      </c>
      <c r="I63" s="13"/>
    </row>
    <row r="64" spans="2:9" ht="15" customHeight="1">
      <c r="B64" s="14" t="s">
        <v>160</v>
      </c>
      <c r="C64" s="15" t="s">
        <v>161</v>
      </c>
      <c r="D64" s="17">
        <v>672</v>
      </c>
      <c r="E64" s="16">
        <v>202</v>
      </c>
      <c r="F64" s="16">
        <v>168</v>
      </c>
      <c r="G64" s="17">
        <v>134</v>
      </c>
      <c r="H64" s="17">
        <v>168</v>
      </c>
      <c r="I64" s="13"/>
    </row>
    <row r="65" spans="2:13" ht="15" customHeight="1">
      <c r="B65" s="14" t="s">
        <v>162</v>
      </c>
      <c r="C65" s="15" t="s">
        <v>163</v>
      </c>
      <c r="D65" s="17">
        <v>32796</v>
      </c>
      <c r="E65" s="16">
        <v>13880</v>
      </c>
      <c r="F65" s="16">
        <v>6924</v>
      </c>
      <c r="G65" s="17">
        <v>5538</v>
      </c>
      <c r="H65" s="17">
        <v>6454</v>
      </c>
      <c r="I65" s="13">
        <v>32796</v>
      </c>
      <c r="J65" s="1">
        <v>13880</v>
      </c>
      <c r="K65" s="1">
        <v>6924</v>
      </c>
      <c r="L65" s="1">
        <v>5538</v>
      </c>
      <c r="M65" s="1">
        <v>6454</v>
      </c>
    </row>
    <row r="66" spans="2:9" ht="15" customHeight="1">
      <c r="B66" s="14" t="s">
        <v>166</v>
      </c>
      <c r="C66" s="15" t="s">
        <v>167</v>
      </c>
      <c r="D66" s="17">
        <v>19475</v>
      </c>
      <c r="E66" s="16">
        <v>6300</v>
      </c>
      <c r="F66" s="16">
        <v>5250</v>
      </c>
      <c r="G66" s="17">
        <v>4200</v>
      </c>
      <c r="H66" s="17">
        <v>3725</v>
      </c>
      <c r="I66" s="13"/>
    </row>
    <row r="67" spans="2:9" ht="15" customHeight="1">
      <c r="B67" s="14" t="s">
        <v>168</v>
      </c>
      <c r="C67" s="15" t="s">
        <v>169</v>
      </c>
      <c r="D67" s="17">
        <v>200</v>
      </c>
      <c r="E67" s="16">
        <v>60</v>
      </c>
      <c r="F67" s="16">
        <v>50</v>
      </c>
      <c r="G67" s="17">
        <v>40</v>
      </c>
      <c r="H67" s="17">
        <v>50</v>
      </c>
      <c r="I67" s="13"/>
    </row>
    <row r="68" spans="2:9" ht="15" customHeight="1">
      <c r="B68" s="14" t="s">
        <v>170</v>
      </c>
      <c r="C68" s="15" t="s">
        <v>171</v>
      </c>
      <c r="D68" s="17">
        <v>4918</v>
      </c>
      <c r="E68" s="16">
        <v>1363</v>
      </c>
      <c r="F68" s="16">
        <v>1136</v>
      </c>
      <c r="G68" s="17">
        <v>908</v>
      </c>
      <c r="H68" s="17">
        <v>1511</v>
      </c>
      <c r="I68" s="13"/>
    </row>
    <row r="69" spans="2:9" ht="15" customHeight="1">
      <c r="B69" s="14" t="s">
        <v>185</v>
      </c>
      <c r="C69" s="15" t="s">
        <v>186</v>
      </c>
      <c r="D69" s="17">
        <v>7673</v>
      </c>
      <c r="E69" s="16">
        <v>6097</v>
      </c>
      <c r="F69" s="16">
        <v>438</v>
      </c>
      <c r="G69" s="17">
        <v>350</v>
      </c>
      <c r="H69" s="17">
        <v>788</v>
      </c>
      <c r="I69" s="13"/>
    </row>
    <row r="70" spans="2:9" ht="15" customHeight="1">
      <c r="B70" s="14" t="s">
        <v>172</v>
      </c>
      <c r="C70" s="15" t="s">
        <v>173</v>
      </c>
      <c r="D70" s="17">
        <v>100</v>
      </c>
      <c r="E70" s="16">
        <v>30</v>
      </c>
      <c r="F70" s="16">
        <v>25</v>
      </c>
      <c r="G70" s="17">
        <v>20</v>
      </c>
      <c r="H70" s="17">
        <v>25</v>
      </c>
      <c r="I70" s="13"/>
    </row>
    <row r="71" spans="2:9" ht="15" customHeight="1">
      <c r="B71" s="14" t="s">
        <v>189</v>
      </c>
      <c r="C71" s="15" t="s">
        <v>190</v>
      </c>
      <c r="D71" s="17">
        <v>330</v>
      </c>
      <c r="E71" s="16">
        <v>0</v>
      </c>
      <c r="F71" s="16">
        <v>0</v>
      </c>
      <c r="G71" s="17">
        <v>0</v>
      </c>
      <c r="H71" s="17">
        <v>330</v>
      </c>
      <c r="I71" s="13"/>
    </row>
    <row r="72" spans="2:9" ht="15" customHeight="1">
      <c r="B72" s="14" t="s">
        <v>193</v>
      </c>
      <c r="C72" s="15" t="s">
        <v>194</v>
      </c>
      <c r="D72" s="17">
        <v>100</v>
      </c>
      <c r="E72" s="16">
        <v>30</v>
      </c>
      <c r="F72" s="16">
        <v>25</v>
      </c>
      <c r="G72" s="17">
        <v>20</v>
      </c>
      <c r="H72" s="17">
        <v>25</v>
      </c>
      <c r="I72" s="13"/>
    </row>
    <row r="73" spans="2:13" ht="15" customHeight="1">
      <c r="B73" s="14" t="s">
        <v>197</v>
      </c>
      <c r="C73" s="15" t="s">
        <v>198</v>
      </c>
      <c r="D73" s="17">
        <v>450</v>
      </c>
      <c r="E73" s="16">
        <v>0</v>
      </c>
      <c r="F73" s="16">
        <v>0</v>
      </c>
      <c r="G73" s="17">
        <v>0</v>
      </c>
      <c r="H73" s="17">
        <v>450</v>
      </c>
      <c r="I73" s="13">
        <v>450</v>
      </c>
      <c r="J73" s="1">
        <v>0</v>
      </c>
      <c r="K73" s="1">
        <v>0</v>
      </c>
      <c r="L73" s="1">
        <v>0</v>
      </c>
      <c r="M73" s="1">
        <v>450</v>
      </c>
    </row>
    <row r="74" spans="2:9" ht="15" customHeight="1">
      <c r="B74" s="14" t="s">
        <v>199</v>
      </c>
      <c r="C74" s="15" t="s">
        <v>200</v>
      </c>
      <c r="D74" s="17">
        <v>350</v>
      </c>
      <c r="E74" s="16">
        <v>0</v>
      </c>
      <c r="F74" s="16">
        <v>0</v>
      </c>
      <c r="G74" s="17">
        <v>0</v>
      </c>
      <c r="H74" s="17">
        <v>350</v>
      </c>
      <c r="I74" s="13"/>
    </row>
    <row r="75" spans="2:9" ht="15" customHeight="1">
      <c r="B75" s="14" t="s">
        <v>201</v>
      </c>
      <c r="C75" s="15" t="s">
        <v>202</v>
      </c>
      <c r="D75" s="17">
        <v>100</v>
      </c>
      <c r="E75" s="16">
        <v>0</v>
      </c>
      <c r="F75" s="16">
        <v>0</v>
      </c>
      <c r="G75" s="17">
        <v>0</v>
      </c>
      <c r="H75" s="17">
        <v>100</v>
      </c>
      <c r="I75" s="13"/>
    </row>
    <row r="76" spans="2:9" ht="15.75" customHeight="1">
      <c r="B76" s="32" t="s">
        <v>174</v>
      </c>
      <c r="C76" s="32"/>
      <c r="D76" s="17">
        <f>SUM(I59:I75)</f>
        <v>61950</v>
      </c>
      <c r="E76" s="17">
        <f>SUM(J59:J75)</f>
        <v>22492</v>
      </c>
      <c r="F76" s="17">
        <f>SUM(K59:K75)</f>
        <v>14100</v>
      </c>
      <c r="G76" s="17">
        <f>SUM(L59:L75)</f>
        <v>11278</v>
      </c>
      <c r="H76" s="17">
        <f>SUM(M59:M75)</f>
        <v>14080</v>
      </c>
      <c r="I76" s="13"/>
    </row>
    <row r="77" spans="2:8" ht="15" customHeight="1">
      <c r="B77" s="18"/>
      <c r="C77" s="10"/>
      <c r="D77" s="20"/>
      <c r="E77" s="20"/>
      <c r="F77" s="20"/>
      <c r="G77" s="20"/>
      <c r="H77" s="21"/>
    </row>
    <row r="78" spans="1:13" ht="15" customHeight="1">
      <c r="A78" s="13"/>
      <c r="B78" s="14" t="s">
        <v>211</v>
      </c>
      <c r="C78" s="15" t="s">
        <v>212</v>
      </c>
      <c r="D78" s="17">
        <v>37020</v>
      </c>
      <c r="E78" s="16">
        <v>37000</v>
      </c>
      <c r="F78" s="16">
        <v>0</v>
      </c>
      <c r="G78" s="17">
        <v>0</v>
      </c>
      <c r="H78" s="17">
        <v>20</v>
      </c>
      <c r="I78" s="13">
        <v>37020</v>
      </c>
      <c r="J78" s="1">
        <v>37000</v>
      </c>
      <c r="K78" s="1">
        <v>0</v>
      </c>
      <c r="L78" s="1">
        <v>0</v>
      </c>
      <c r="M78" s="1">
        <v>20</v>
      </c>
    </row>
    <row r="79" spans="1:9" ht="15.75" customHeight="1">
      <c r="A79" s="13"/>
      <c r="B79" s="14" t="s">
        <v>230</v>
      </c>
      <c r="C79" s="15" t="s">
        <v>231</v>
      </c>
      <c r="D79" s="17">
        <v>37020</v>
      </c>
      <c r="E79" s="16">
        <v>37000</v>
      </c>
      <c r="F79" s="16">
        <v>0</v>
      </c>
      <c r="G79" s="17">
        <v>0</v>
      </c>
      <c r="H79" s="17">
        <v>20</v>
      </c>
      <c r="I79" s="13"/>
    </row>
    <row r="80" spans="1:9" ht="15.75" customHeight="1">
      <c r="A80" s="13"/>
      <c r="B80" s="32" t="s">
        <v>221</v>
      </c>
      <c r="C80" s="32"/>
      <c r="D80" s="17">
        <f>SUM(I78:I79)</f>
        <v>37020</v>
      </c>
      <c r="E80" s="17">
        <f>SUM(J78:J79)</f>
        <v>37000</v>
      </c>
      <c r="F80" s="17">
        <f>SUM(K78:K79)</f>
        <v>0</v>
      </c>
      <c r="G80" s="17">
        <f>SUM(L78:L79)</f>
        <v>0</v>
      </c>
      <c r="H80" s="17">
        <f>SUM(M78:M79)</f>
        <v>20</v>
      </c>
      <c r="I80" s="13"/>
    </row>
    <row r="81" spans="2:8" ht="15" customHeight="1">
      <c r="B81" s="18"/>
      <c r="C81" s="10"/>
      <c r="D81" s="20"/>
      <c r="E81" s="20"/>
      <c r="F81" s="20"/>
      <c r="G81" s="20"/>
      <c r="H81" s="21"/>
    </row>
    <row r="82" spans="1:9" ht="15.75" customHeight="1">
      <c r="A82" s="3"/>
      <c r="B82" s="31" t="s">
        <v>233</v>
      </c>
      <c r="C82" s="31"/>
      <c r="D82" s="17">
        <f>SUM(D76,D80)</f>
        <v>98970</v>
      </c>
      <c r="E82" s="17">
        <f>SUM(E76,E80)</f>
        <v>59492</v>
      </c>
      <c r="F82" s="17">
        <f>SUM(F76,F80)</f>
        <v>14100</v>
      </c>
      <c r="G82" s="17">
        <f>SUM(G76,G80)</f>
        <v>11278</v>
      </c>
      <c r="H82" s="17">
        <f>SUM(H76,H80)</f>
        <v>14100</v>
      </c>
      <c r="I82" s="3"/>
    </row>
    <row r="83" spans="1:9" ht="15.75" customHeight="1">
      <c r="A83" s="3"/>
      <c r="B83" s="18"/>
      <c r="C83" s="19"/>
      <c r="D83" s="20"/>
      <c r="E83" s="20"/>
      <c r="F83" s="20"/>
      <c r="G83" s="20"/>
      <c r="H83" s="21"/>
      <c r="I83" s="3"/>
    </row>
    <row r="84" spans="1:9" ht="15.75" customHeight="1">
      <c r="A84" s="13"/>
      <c r="B84" s="34" t="s">
        <v>234</v>
      </c>
      <c r="C84" s="34"/>
      <c r="D84" s="34"/>
      <c r="E84" s="34"/>
      <c r="F84" s="34"/>
      <c r="G84" s="34"/>
      <c r="H84" s="34"/>
      <c r="I84" s="3"/>
    </row>
    <row r="85" spans="1:13" ht="15" customHeight="1">
      <c r="A85" s="13"/>
      <c r="B85" s="14" t="s">
        <v>145</v>
      </c>
      <c r="C85" s="15" t="s">
        <v>17</v>
      </c>
      <c r="D85" s="17">
        <v>54000</v>
      </c>
      <c r="E85" s="16">
        <v>16200</v>
      </c>
      <c r="F85" s="16">
        <v>13500</v>
      </c>
      <c r="G85" s="17">
        <v>10800</v>
      </c>
      <c r="H85" s="17">
        <v>13500</v>
      </c>
      <c r="I85" s="13">
        <v>54000</v>
      </c>
      <c r="J85" s="1">
        <v>16200</v>
      </c>
      <c r="K85" s="1">
        <v>13500</v>
      </c>
      <c r="L85" s="1">
        <v>10800</v>
      </c>
      <c r="M85" s="1">
        <v>13500</v>
      </c>
    </row>
    <row r="86" spans="1:9" ht="15.75" customHeight="1">
      <c r="A86" s="13"/>
      <c r="B86" s="14" t="s">
        <v>146</v>
      </c>
      <c r="C86" s="15" t="s">
        <v>147</v>
      </c>
      <c r="D86" s="17">
        <v>54000</v>
      </c>
      <c r="E86" s="16">
        <v>16200</v>
      </c>
      <c r="F86" s="16">
        <v>13500</v>
      </c>
      <c r="G86" s="17">
        <v>10800</v>
      </c>
      <c r="H86" s="17">
        <v>13500</v>
      </c>
      <c r="I86" s="13"/>
    </row>
    <row r="87" spans="1:13" ht="15" customHeight="1">
      <c r="A87" s="13"/>
      <c r="B87" s="14" t="s">
        <v>150</v>
      </c>
      <c r="C87" s="15" t="s">
        <v>151</v>
      </c>
      <c r="D87" s="17">
        <v>28680</v>
      </c>
      <c r="E87" s="16">
        <v>8820</v>
      </c>
      <c r="F87" s="16">
        <v>7350</v>
      </c>
      <c r="G87" s="17">
        <v>5880</v>
      </c>
      <c r="H87" s="17">
        <v>6630</v>
      </c>
      <c r="I87" s="13">
        <v>28680</v>
      </c>
      <c r="J87" s="1">
        <v>8820</v>
      </c>
      <c r="K87" s="1">
        <v>7350</v>
      </c>
      <c r="L87" s="1">
        <v>5880</v>
      </c>
      <c r="M87" s="1">
        <v>6630</v>
      </c>
    </row>
    <row r="88" spans="2:9" ht="15" customHeight="1">
      <c r="B88" s="14" t="s">
        <v>152</v>
      </c>
      <c r="C88" s="15" t="s">
        <v>153</v>
      </c>
      <c r="D88" s="17">
        <v>28680</v>
      </c>
      <c r="E88" s="16">
        <v>8820</v>
      </c>
      <c r="F88" s="16">
        <v>7350</v>
      </c>
      <c r="G88" s="17">
        <v>5880</v>
      </c>
      <c r="H88" s="17">
        <v>6630</v>
      </c>
      <c r="I88" s="13"/>
    </row>
    <row r="89" spans="2:13" ht="15" customHeight="1">
      <c r="B89" s="14" t="s">
        <v>154</v>
      </c>
      <c r="C89" s="15" t="s">
        <v>155</v>
      </c>
      <c r="D89" s="17">
        <v>16670</v>
      </c>
      <c r="E89" s="16">
        <v>4905</v>
      </c>
      <c r="F89" s="16">
        <v>4088</v>
      </c>
      <c r="G89" s="17">
        <v>3273</v>
      </c>
      <c r="H89" s="17">
        <v>4404</v>
      </c>
      <c r="I89" s="13">
        <v>16670</v>
      </c>
      <c r="J89" s="1">
        <v>4905</v>
      </c>
      <c r="K89" s="1">
        <v>4088</v>
      </c>
      <c r="L89" s="1">
        <v>3273</v>
      </c>
      <c r="M89" s="1">
        <v>4404</v>
      </c>
    </row>
    <row r="90" spans="2:9" ht="15" customHeight="1">
      <c r="B90" s="14" t="s">
        <v>156</v>
      </c>
      <c r="C90" s="15" t="s">
        <v>157</v>
      </c>
      <c r="D90" s="17">
        <v>10324</v>
      </c>
      <c r="E90" s="16">
        <v>3002</v>
      </c>
      <c r="F90" s="16">
        <v>2502</v>
      </c>
      <c r="G90" s="17">
        <v>2002</v>
      </c>
      <c r="H90" s="17">
        <v>2818</v>
      </c>
      <c r="I90" s="13"/>
    </row>
    <row r="91" spans="2:9" ht="15" customHeight="1">
      <c r="B91" s="14" t="s">
        <v>158</v>
      </c>
      <c r="C91" s="15" t="s">
        <v>159</v>
      </c>
      <c r="D91" s="17">
        <v>4008</v>
      </c>
      <c r="E91" s="16">
        <v>1202</v>
      </c>
      <c r="F91" s="16">
        <v>1002</v>
      </c>
      <c r="G91" s="17">
        <v>802</v>
      </c>
      <c r="H91" s="17">
        <v>1002</v>
      </c>
      <c r="I91" s="13"/>
    </row>
    <row r="92" spans="2:9" ht="15" customHeight="1">
      <c r="B92" s="14" t="s">
        <v>160</v>
      </c>
      <c r="C92" s="15" t="s">
        <v>161</v>
      </c>
      <c r="D92" s="17">
        <v>2338</v>
      </c>
      <c r="E92" s="16">
        <v>701</v>
      </c>
      <c r="F92" s="16">
        <v>584</v>
      </c>
      <c r="G92" s="17">
        <v>469</v>
      </c>
      <c r="H92" s="17">
        <v>584</v>
      </c>
      <c r="I92" s="13"/>
    </row>
    <row r="93" spans="2:13" ht="15" customHeight="1">
      <c r="B93" s="14" t="s">
        <v>162</v>
      </c>
      <c r="C93" s="15" t="s">
        <v>163</v>
      </c>
      <c r="D93" s="17">
        <v>29927</v>
      </c>
      <c r="E93" s="16">
        <v>18295</v>
      </c>
      <c r="F93" s="16">
        <v>4082</v>
      </c>
      <c r="G93" s="17">
        <v>2964</v>
      </c>
      <c r="H93" s="17">
        <v>4586</v>
      </c>
      <c r="I93" s="13">
        <v>29927</v>
      </c>
      <c r="J93" s="1">
        <v>18295</v>
      </c>
      <c r="K93" s="1">
        <v>4082</v>
      </c>
      <c r="L93" s="1">
        <v>2964</v>
      </c>
      <c r="M93" s="1">
        <v>4586</v>
      </c>
    </row>
    <row r="94" spans="2:9" ht="15" customHeight="1">
      <c r="B94" s="14" t="s">
        <v>164</v>
      </c>
      <c r="C94" s="15" t="s">
        <v>165</v>
      </c>
      <c r="D94" s="17">
        <v>686</v>
      </c>
      <c r="E94" s="16">
        <v>120</v>
      </c>
      <c r="F94" s="16">
        <v>100</v>
      </c>
      <c r="G94" s="17">
        <v>80</v>
      </c>
      <c r="H94" s="17">
        <v>386</v>
      </c>
      <c r="I94" s="13"/>
    </row>
    <row r="95" spans="2:9" ht="15" customHeight="1">
      <c r="B95" s="14" t="s">
        <v>181</v>
      </c>
      <c r="C95" s="15" t="s">
        <v>182</v>
      </c>
      <c r="D95" s="17">
        <v>3987</v>
      </c>
      <c r="E95" s="16">
        <v>2800</v>
      </c>
      <c r="F95" s="16">
        <v>250</v>
      </c>
      <c r="G95" s="17">
        <v>200</v>
      </c>
      <c r="H95" s="17">
        <v>737</v>
      </c>
      <c r="I95" s="13"/>
    </row>
    <row r="96" spans="2:9" ht="15" customHeight="1">
      <c r="B96" s="14" t="s">
        <v>166</v>
      </c>
      <c r="C96" s="15" t="s">
        <v>167</v>
      </c>
      <c r="D96" s="17">
        <v>9246</v>
      </c>
      <c r="E96" s="16">
        <v>7634</v>
      </c>
      <c r="F96" s="16">
        <v>755</v>
      </c>
      <c r="G96" s="17">
        <v>604</v>
      </c>
      <c r="H96" s="17">
        <v>253</v>
      </c>
      <c r="I96" s="13"/>
    </row>
    <row r="97" spans="2:9" ht="15" customHeight="1">
      <c r="B97" s="14" t="s">
        <v>168</v>
      </c>
      <c r="C97" s="15" t="s">
        <v>169</v>
      </c>
      <c r="D97" s="17">
        <v>2045</v>
      </c>
      <c r="E97" s="16">
        <v>300</v>
      </c>
      <c r="F97" s="16">
        <v>250</v>
      </c>
      <c r="G97" s="17">
        <v>-100</v>
      </c>
      <c r="H97" s="17">
        <v>1595</v>
      </c>
      <c r="I97" s="13"/>
    </row>
    <row r="98" spans="2:9" ht="15" customHeight="1">
      <c r="B98" s="14" t="s">
        <v>170</v>
      </c>
      <c r="C98" s="15" t="s">
        <v>171</v>
      </c>
      <c r="D98" s="17">
        <v>3804</v>
      </c>
      <c r="E98" s="16">
        <v>1417</v>
      </c>
      <c r="F98" s="16">
        <v>1181</v>
      </c>
      <c r="G98" s="17">
        <v>945</v>
      </c>
      <c r="H98" s="17">
        <v>261</v>
      </c>
      <c r="I98" s="13"/>
    </row>
    <row r="99" spans="2:9" ht="15" customHeight="1">
      <c r="B99" s="14" t="s">
        <v>185</v>
      </c>
      <c r="C99" s="15" t="s">
        <v>186</v>
      </c>
      <c r="D99" s="17">
        <v>6551</v>
      </c>
      <c r="E99" s="16">
        <v>4914</v>
      </c>
      <c r="F99" s="16">
        <v>621</v>
      </c>
      <c r="G99" s="17">
        <v>495</v>
      </c>
      <c r="H99" s="17">
        <v>521</v>
      </c>
      <c r="I99" s="13"/>
    </row>
    <row r="100" spans="2:9" ht="15" customHeight="1">
      <c r="B100" s="14" t="s">
        <v>172</v>
      </c>
      <c r="C100" s="15" t="s">
        <v>173</v>
      </c>
      <c r="D100" s="17">
        <v>1308</v>
      </c>
      <c r="E100" s="16">
        <v>300</v>
      </c>
      <c r="F100" s="16">
        <v>250</v>
      </c>
      <c r="G100" s="17">
        <v>200</v>
      </c>
      <c r="H100" s="17">
        <v>558</v>
      </c>
      <c r="I100" s="13"/>
    </row>
    <row r="101" spans="2:9" ht="15" customHeight="1">
      <c r="B101" s="14" t="s">
        <v>189</v>
      </c>
      <c r="C101" s="15" t="s">
        <v>190</v>
      </c>
      <c r="D101" s="17">
        <v>2300</v>
      </c>
      <c r="E101" s="16">
        <v>810</v>
      </c>
      <c r="F101" s="16">
        <v>675</v>
      </c>
      <c r="G101" s="17">
        <v>540</v>
      </c>
      <c r="H101" s="17">
        <v>275</v>
      </c>
      <c r="I101" s="13"/>
    </row>
    <row r="102" spans="2:9" ht="15.75" customHeight="1">
      <c r="B102" s="32" t="s">
        <v>174</v>
      </c>
      <c r="C102" s="32"/>
      <c r="D102" s="17">
        <f>SUM(I85:I101)</f>
        <v>129277</v>
      </c>
      <c r="E102" s="17">
        <f>SUM(J85:J101)</f>
        <v>48220</v>
      </c>
      <c r="F102" s="17">
        <f>SUM(K85:K101)</f>
        <v>29020</v>
      </c>
      <c r="G102" s="17">
        <f>SUM(L85:L101)</f>
        <v>22917</v>
      </c>
      <c r="H102" s="17">
        <f>SUM(M85:M101)</f>
        <v>29120</v>
      </c>
      <c r="I102" s="13"/>
    </row>
    <row r="103" spans="2:8" ht="15" customHeight="1">
      <c r="B103" s="18"/>
      <c r="C103" s="10"/>
      <c r="D103" s="20"/>
      <c r="E103" s="20"/>
      <c r="F103" s="20"/>
      <c r="G103" s="20"/>
      <c r="H103" s="21"/>
    </row>
    <row r="104" spans="1:13" ht="15" customHeight="1">
      <c r="A104" s="13"/>
      <c r="B104" s="14" t="s">
        <v>208</v>
      </c>
      <c r="C104" s="15" t="s">
        <v>209</v>
      </c>
      <c r="D104" s="17">
        <v>200</v>
      </c>
      <c r="E104" s="16">
        <v>0</v>
      </c>
      <c r="F104" s="16">
        <v>0</v>
      </c>
      <c r="G104" s="17">
        <v>0</v>
      </c>
      <c r="H104" s="17">
        <v>200</v>
      </c>
      <c r="I104" s="13">
        <v>200</v>
      </c>
      <c r="J104" s="1">
        <v>0</v>
      </c>
      <c r="K104" s="1">
        <v>0</v>
      </c>
      <c r="L104" s="1">
        <v>0</v>
      </c>
      <c r="M104" s="1">
        <v>200</v>
      </c>
    </row>
    <row r="105" spans="1:9" ht="15.75" customHeight="1">
      <c r="A105" s="13"/>
      <c r="B105" s="32" t="s">
        <v>210</v>
      </c>
      <c r="C105" s="32"/>
      <c r="D105" s="17">
        <f>SUM(I104)</f>
        <v>200</v>
      </c>
      <c r="E105" s="17">
        <f>SUM(J104)</f>
        <v>0</v>
      </c>
      <c r="F105" s="17">
        <f>SUM(K104)</f>
        <v>0</v>
      </c>
      <c r="G105" s="17">
        <f>SUM(L104)</f>
        <v>0</v>
      </c>
      <c r="H105" s="17">
        <f>SUM(M104)</f>
        <v>200</v>
      </c>
      <c r="I105" s="13"/>
    </row>
    <row r="106" spans="1:8" ht="15" customHeight="1">
      <c r="A106" s="13"/>
      <c r="B106" s="18"/>
      <c r="C106" s="10"/>
      <c r="D106" s="20"/>
      <c r="E106" s="20"/>
      <c r="F106" s="20"/>
      <c r="G106" s="20"/>
      <c r="H106" s="21"/>
    </row>
    <row r="107" spans="1:13" ht="15" customHeight="1">
      <c r="A107" s="13"/>
      <c r="B107" s="14" t="s">
        <v>238</v>
      </c>
      <c r="C107" s="15" t="s">
        <v>239</v>
      </c>
      <c r="D107" s="17">
        <v>270434</v>
      </c>
      <c r="E107" s="16">
        <v>270434</v>
      </c>
      <c r="F107" s="16">
        <v>0</v>
      </c>
      <c r="G107" s="17">
        <v>0</v>
      </c>
      <c r="H107" s="17">
        <v>0</v>
      </c>
      <c r="I107" s="13">
        <v>270434</v>
      </c>
      <c r="J107" s="1">
        <v>270434</v>
      </c>
      <c r="K107" s="1">
        <v>0</v>
      </c>
      <c r="L107" s="1">
        <v>0</v>
      </c>
      <c r="M107" s="1">
        <v>0</v>
      </c>
    </row>
    <row r="108" spans="1:13" ht="15.75" customHeight="1">
      <c r="A108" s="13"/>
      <c r="B108" s="14" t="s">
        <v>211</v>
      </c>
      <c r="C108" s="15" t="s">
        <v>212</v>
      </c>
      <c r="D108" s="17">
        <v>539447</v>
      </c>
      <c r="E108" s="16">
        <v>539833</v>
      </c>
      <c r="F108" s="16">
        <v>0</v>
      </c>
      <c r="G108" s="17">
        <v>0</v>
      </c>
      <c r="H108" s="17">
        <v>-386</v>
      </c>
      <c r="I108" s="13">
        <v>539447</v>
      </c>
      <c r="J108" s="1">
        <v>539833</v>
      </c>
      <c r="K108" s="1">
        <v>0</v>
      </c>
      <c r="L108" s="1">
        <v>0</v>
      </c>
      <c r="M108" s="1">
        <v>-386</v>
      </c>
    </row>
    <row r="109" spans="1:9" ht="15" customHeight="1">
      <c r="A109" s="13"/>
      <c r="B109" s="14" t="s">
        <v>240</v>
      </c>
      <c r="C109" s="15" t="s">
        <v>241</v>
      </c>
      <c r="D109" s="17">
        <v>539447</v>
      </c>
      <c r="E109" s="16">
        <v>539833</v>
      </c>
      <c r="F109" s="16">
        <v>0</v>
      </c>
      <c r="G109" s="17">
        <v>0</v>
      </c>
      <c r="H109" s="17">
        <v>-386</v>
      </c>
      <c r="I109" s="13"/>
    </row>
    <row r="110" spans="2:9" ht="15.75" customHeight="1">
      <c r="B110" s="32" t="s">
        <v>221</v>
      </c>
      <c r="C110" s="32"/>
      <c r="D110" s="17">
        <f>SUM(I107:I109)</f>
        <v>809881</v>
      </c>
      <c r="E110" s="17">
        <f>SUM(J107:J109)</f>
        <v>810267</v>
      </c>
      <c r="F110" s="17">
        <f>SUM(K107:K109)</f>
        <v>0</v>
      </c>
      <c r="G110" s="17">
        <f>SUM(L107:L109)</f>
        <v>0</v>
      </c>
      <c r="H110" s="17">
        <f>SUM(M107:M109)</f>
        <v>-386</v>
      </c>
      <c r="I110" s="13"/>
    </row>
    <row r="111" spans="2:8" ht="15" customHeight="1">
      <c r="B111" s="18"/>
      <c r="C111" s="10"/>
      <c r="D111" s="20"/>
      <c r="E111" s="20"/>
      <c r="F111" s="20"/>
      <c r="G111" s="20"/>
      <c r="H111" s="21"/>
    </row>
    <row r="112" spans="1:9" ht="15.75" customHeight="1">
      <c r="A112" s="3"/>
      <c r="B112" s="31" t="s">
        <v>245</v>
      </c>
      <c r="C112" s="31"/>
      <c r="D112" s="17">
        <f>SUM(D102,D105,D110)</f>
        <v>939358</v>
      </c>
      <c r="E112" s="17">
        <f>SUM(E102,E105,E110)</f>
        <v>858487</v>
      </c>
      <c r="F112" s="17">
        <f>SUM(F102,F105,F110)</f>
        <v>29020</v>
      </c>
      <c r="G112" s="17">
        <f>SUM(G102,G105,G110)</f>
        <v>22917</v>
      </c>
      <c r="H112" s="17">
        <f>SUM(H102,H105,H110)</f>
        <v>28934</v>
      </c>
      <c r="I112" s="3"/>
    </row>
    <row r="113" spans="1:9" ht="15.75" customHeight="1">
      <c r="A113" s="3"/>
      <c r="B113" s="18"/>
      <c r="C113" s="19"/>
      <c r="D113" s="20"/>
      <c r="E113" s="20"/>
      <c r="F113" s="20"/>
      <c r="G113" s="20"/>
      <c r="H113" s="21"/>
      <c r="I113" s="3"/>
    </row>
    <row r="114" spans="1:9" ht="15.75" customHeight="1">
      <c r="A114" s="3"/>
      <c r="B114" s="31" t="s">
        <v>246</v>
      </c>
      <c r="C114" s="31"/>
      <c r="D114" s="17">
        <f>SUM(D82,D112)</f>
        <v>1038328</v>
      </c>
      <c r="E114" s="17">
        <f>SUM(E82,E112)</f>
        <v>917979</v>
      </c>
      <c r="F114" s="17">
        <f>SUM(F82,F112)</f>
        <v>43120</v>
      </c>
      <c r="G114" s="17">
        <f>SUM(G82,G112)</f>
        <v>34195</v>
      </c>
      <c r="H114" s="17">
        <f>SUM(H82,H112)</f>
        <v>43034</v>
      </c>
      <c r="I114" s="13"/>
    </row>
    <row r="115" spans="1:9" ht="15.75" customHeight="1">
      <c r="A115" s="3"/>
      <c r="B115" s="18"/>
      <c r="C115" s="19"/>
      <c r="D115" s="20"/>
      <c r="E115" s="20"/>
      <c r="F115" s="20"/>
      <c r="G115" s="20"/>
      <c r="H115" s="21"/>
      <c r="I115" s="3"/>
    </row>
    <row r="116" spans="1:9" ht="15.75" customHeight="1">
      <c r="A116" s="13"/>
      <c r="B116" s="33" t="s">
        <v>247</v>
      </c>
      <c r="C116" s="33"/>
      <c r="D116" s="33"/>
      <c r="E116" s="33"/>
      <c r="F116" s="33"/>
      <c r="G116" s="33"/>
      <c r="H116" s="33"/>
      <c r="I116" s="3"/>
    </row>
    <row r="117" spans="1:9" ht="15.75" customHeight="1">
      <c r="A117" s="13"/>
      <c r="B117" s="34" t="s">
        <v>11</v>
      </c>
      <c r="C117" s="34"/>
      <c r="D117" s="34"/>
      <c r="E117" s="34"/>
      <c r="F117" s="34"/>
      <c r="G117" s="34"/>
      <c r="H117" s="34"/>
      <c r="I117" s="3"/>
    </row>
    <row r="118" spans="1:13" ht="15" customHeight="1">
      <c r="A118" s="13"/>
      <c r="B118" s="14" t="s">
        <v>145</v>
      </c>
      <c r="C118" s="15" t="s">
        <v>17</v>
      </c>
      <c r="D118" s="17">
        <v>3816412</v>
      </c>
      <c r="E118" s="16">
        <v>1189637</v>
      </c>
      <c r="F118" s="16">
        <v>833677</v>
      </c>
      <c r="G118" s="17">
        <v>759381</v>
      </c>
      <c r="H118" s="17">
        <v>1033717</v>
      </c>
      <c r="I118" s="13">
        <v>3816412</v>
      </c>
      <c r="J118" s="1">
        <v>1189637</v>
      </c>
      <c r="K118" s="1">
        <v>833677</v>
      </c>
      <c r="L118" s="1">
        <v>759381</v>
      </c>
      <c r="M118" s="1">
        <v>1033717</v>
      </c>
    </row>
    <row r="119" spans="1:9" ht="15.75" customHeight="1">
      <c r="A119" s="13"/>
      <c r="B119" s="14" t="s">
        <v>146</v>
      </c>
      <c r="C119" s="15" t="s">
        <v>147</v>
      </c>
      <c r="D119" s="17">
        <v>3816412</v>
      </c>
      <c r="E119" s="16">
        <v>1189637</v>
      </c>
      <c r="F119" s="16">
        <v>833677</v>
      </c>
      <c r="G119" s="17">
        <v>759381</v>
      </c>
      <c r="H119" s="17">
        <v>1033717</v>
      </c>
      <c r="I119" s="13"/>
    </row>
    <row r="120" spans="1:13" ht="15" customHeight="1">
      <c r="A120" s="13"/>
      <c r="B120" s="14" t="s">
        <v>150</v>
      </c>
      <c r="C120" s="15" t="s">
        <v>151</v>
      </c>
      <c r="D120" s="17">
        <v>329220</v>
      </c>
      <c r="E120" s="16">
        <v>73562</v>
      </c>
      <c r="F120" s="16">
        <v>61299</v>
      </c>
      <c r="G120" s="17">
        <v>127101</v>
      </c>
      <c r="H120" s="17">
        <v>67258</v>
      </c>
      <c r="I120" s="13">
        <v>329220</v>
      </c>
      <c r="J120" s="1">
        <v>73562</v>
      </c>
      <c r="K120" s="1">
        <v>61299</v>
      </c>
      <c r="L120" s="1">
        <v>127101</v>
      </c>
      <c r="M120" s="1">
        <v>67258</v>
      </c>
    </row>
    <row r="121" spans="2:9" ht="15" customHeight="1">
      <c r="B121" s="14" t="s">
        <v>177</v>
      </c>
      <c r="C121" s="15" t="s">
        <v>178</v>
      </c>
      <c r="D121" s="17">
        <v>11252</v>
      </c>
      <c r="E121" s="16">
        <v>2400</v>
      </c>
      <c r="F121" s="16">
        <v>2000</v>
      </c>
      <c r="G121" s="17">
        <v>1600</v>
      </c>
      <c r="H121" s="17">
        <v>5252</v>
      </c>
      <c r="I121" s="13"/>
    </row>
    <row r="122" spans="2:9" ht="15" customHeight="1">
      <c r="B122" s="14" t="s">
        <v>249</v>
      </c>
      <c r="C122" s="15" t="s">
        <v>250</v>
      </c>
      <c r="D122" s="17">
        <v>134453</v>
      </c>
      <c r="E122" s="16">
        <v>43466</v>
      </c>
      <c r="F122" s="16">
        <v>36219</v>
      </c>
      <c r="G122" s="17">
        <v>28976</v>
      </c>
      <c r="H122" s="17">
        <v>25792</v>
      </c>
      <c r="I122" s="13"/>
    </row>
    <row r="123" spans="2:9" ht="15" customHeight="1">
      <c r="B123" s="14" t="s">
        <v>251</v>
      </c>
      <c r="C123" s="15" t="s">
        <v>252</v>
      </c>
      <c r="D123" s="17">
        <v>142561</v>
      </c>
      <c r="E123" s="16">
        <v>20711</v>
      </c>
      <c r="F123" s="16">
        <v>17259</v>
      </c>
      <c r="G123" s="17">
        <v>91869</v>
      </c>
      <c r="H123" s="17">
        <v>12722</v>
      </c>
      <c r="I123" s="13"/>
    </row>
    <row r="124" spans="2:9" ht="15" customHeight="1">
      <c r="B124" s="14" t="s">
        <v>253</v>
      </c>
      <c r="C124" s="15" t="s">
        <v>254</v>
      </c>
      <c r="D124" s="17">
        <v>40954</v>
      </c>
      <c r="E124" s="16">
        <v>6985</v>
      </c>
      <c r="F124" s="16">
        <v>5821</v>
      </c>
      <c r="G124" s="17">
        <v>4656</v>
      </c>
      <c r="H124" s="17">
        <v>23492</v>
      </c>
      <c r="I124" s="13"/>
    </row>
    <row r="125" spans="2:13" ht="15" customHeight="1">
      <c r="B125" s="14" t="s">
        <v>154</v>
      </c>
      <c r="C125" s="15" t="s">
        <v>155</v>
      </c>
      <c r="D125" s="17">
        <v>896197</v>
      </c>
      <c r="E125" s="16">
        <v>274360</v>
      </c>
      <c r="F125" s="16">
        <v>215559</v>
      </c>
      <c r="G125" s="17">
        <v>175613</v>
      </c>
      <c r="H125" s="17">
        <v>230665</v>
      </c>
      <c r="I125" s="13">
        <v>896197</v>
      </c>
      <c r="J125" s="1">
        <v>274360</v>
      </c>
      <c r="K125" s="1">
        <v>215559</v>
      </c>
      <c r="L125" s="1">
        <v>175613</v>
      </c>
      <c r="M125" s="1">
        <v>230665</v>
      </c>
    </row>
    <row r="126" spans="2:9" ht="15" customHeight="1">
      <c r="B126" s="14" t="s">
        <v>156</v>
      </c>
      <c r="C126" s="15" t="s">
        <v>157</v>
      </c>
      <c r="D126" s="17">
        <v>450914</v>
      </c>
      <c r="E126" s="16">
        <v>137126</v>
      </c>
      <c r="F126" s="16">
        <v>107266</v>
      </c>
      <c r="G126" s="17">
        <v>87363</v>
      </c>
      <c r="H126" s="17">
        <v>119159</v>
      </c>
      <c r="I126" s="13"/>
    </row>
    <row r="127" spans="2:9" ht="15" customHeight="1">
      <c r="B127" s="14" t="s">
        <v>255</v>
      </c>
      <c r="C127" s="15" t="s">
        <v>256</v>
      </c>
      <c r="D127" s="17">
        <v>146986</v>
      </c>
      <c r="E127" s="16">
        <v>46502</v>
      </c>
      <c r="F127" s="16">
        <v>36922</v>
      </c>
      <c r="G127" s="17">
        <v>30121</v>
      </c>
      <c r="H127" s="17">
        <v>33441</v>
      </c>
      <c r="I127" s="13"/>
    </row>
    <row r="128" spans="2:9" ht="15" customHeight="1">
      <c r="B128" s="14" t="s">
        <v>158</v>
      </c>
      <c r="C128" s="15" t="s">
        <v>159</v>
      </c>
      <c r="D128" s="17">
        <v>190506</v>
      </c>
      <c r="E128" s="16">
        <v>57456</v>
      </c>
      <c r="F128" s="16">
        <v>45041</v>
      </c>
      <c r="G128" s="17">
        <v>36686</v>
      </c>
      <c r="H128" s="17">
        <v>51323</v>
      </c>
      <c r="I128" s="13"/>
    </row>
    <row r="129" spans="2:9" ht="15" customHeight="1">
      <c r="B129" s="14" t="s">
        <v>160</v>
      </c>
      <c r="C129" s="15" t="s">
        <v>161</v>
      </c>
      <c r="D129" s="17">
        <v>107791</v>
      </c>
      <c r="E129" s="16">
        <v>33276</v>
      </c>
      <c r="F129" s="16">
        <v>26330</v>
      </c>
      <c r="G129" s="17">
        <v>21443</v>
      </c>
      <c r="H129" s="17">
        <v>26742</v>
      </c>
      <c r="I129" s="13"/>
    </row>
    <row r="130" spans="2:13" ht="15" customHeight="1">
      <c r="B130" s="14" t="s">
        <v>162</v>
      </c>
      <c r="C130" s="15" t="s">
        <v>163</v>
      </c>
      <c r="D130" s="17">
        <v>933111</v>
      </c>
      <c r="E130" s="16">
        <v>360944</v>
      </c>
      <c r="F130" s="16">
        <v>179215</v>
      </c>
      <c r="G130" s="17">
        <v>151386</v>
      </c>
      <c r="H130" s="17">
        <v>241566</v>
      </c>
      <c r="I130" s="13">
        <v>933111</v>
      </c>
      <c r="J130" s="1">
        <v>360944</v>
      </c>
      <c r="K130" s="1">
        <v>179215</v>
      </c>
      <c r="L130" s="1">
        <v>151386</v>
      </c>
      <c r="M130" s="1">
        <v>241566</v>
      </c>
    </row>
    <row r="131" spans="2:9" ht="15" customHeight="1">
      <c r="B131" s="14" t="s">
        <v>164</v>
      </c>
      <c r="C131" s="15" t="s">
        <v>165</v>
      </c>
      <c r="D131" s="17">
        <v>150267</v>
      </c>
      <c r="E131" s="16">
        <v>86918</v>
      </c>
      <c r="F131" s="16">
        <v>46530</v>
      </c>
      <c r="G131" s="17">
        <v>37224</v>
      </c>
      <c r="H131" s="17">
        <v>-20405</v>
      </c>
      <c r="I131" s="13"/>
    </row>
    <row r="132" spans="2:9" ht="15" customHeight="1">
      <c r="B132" s="14" t="s">
        <v>179</v>
      </c>
      <c r="C132" s="15" t="s">
        <v>180</v>
      </c>
      <c r="D132" s="17">
        <v>8084</v>
      </c>
      <c r="E132" s="16">
        <v>0</v>
      </c>
      <c r="F132" s="16">
        <v>0</v>
      </c>
      <c r="G132" s="17">
        <v>0</v>
      </c>
      <c r="H132" s="17">
        <v>8084</v>
      </c>
      <c r="I132" s="13"/>
    </row>
    <row r="133" spans="2:9" ht="15" customHeight="1">
      <c r="B133" s="14" t="s">
        <v>181</v>
      </c>
      <c r="C133" s="15" t="s">
        <v>182</v>
      </c>
      <c r="D133" s="17">
        <v>7500</v>
      </c>
      <c r="E133" s="16">
        <v>3250</v>
      </c>
      <c r="F133" s="16">
        <v>1875</v>
      </c>
      <c r="G133" s="17">
        <v>2500</v>
      </c>
      <c r="H133" s="17">
        <v>-125</v>
      </c>
      <c r="I133" s="13"/>
    </row>
    <row r="134" spans="2:9" ht="15" customHeight="1">
      <c r="B134" s="14" t="s">
        <v>183</v>
      </c>
      <c r="C134" s="15" t="s">
        <v>184</v>
      </c>
      <c r="D134" s="17">
        <v>50884</v>
      </c>
      <c r="E134" s="16">
        <v>4700</v>
      </c>
      <c r="F134" s="16">
        <v>42536</v>
      </c>
      <c r="G134" s="17">
        <v>6621</v>
      </c>
      <c r="H134" s="17">
        <v>-2973</v>
      </c>
      <c r="I134" s="13"/>
    </row>
    <row r="135" spans="2:9" ht="15" customHeight="1">
      <c r="B135" s="14" t="s">
        <v>166</v>
      </c>
      <c r="C135" s="15" t="s">
        <v>167</v>
      </c>
      <c r="D135" s="17">
        <v>149033</v>
      </c>
      <c r="E135" s="16">
        <v>33640</v>
      </c>
      <c r="F135" s="16">
        <v>18881</v>
      </c>
      <c r="G135" s="17">
        <v>18132</v>
      </c>
      <c r="H135" s="17">
        <v>78380</v>
      </c>
      <c r="I135" s="13"/>
    </row>
    <row r="136" spans="2:9" ht="15" customHeight="1">
      <c r="B136" s="14" t="s">
        <v>168</v>
      </c>
      <c r="C136" s="15" t="s">
        <v>169</v>
      </c>
      <c r="D136" s="17">
        <v>268915</v>
      </c>
      <c r="E136" s="16">
        <v>113343</v>
      </c>
      <c r="F136" s="16">
        <v>38375</v>
      </c>
      <c r="G136" s="17">
        <v>37700</v>
      </c>
      <c r="H136" s="17">
        <v>79497</v>
      </c>
      <c r="I136" s="13"/>
    </row>
    <row r="137" spans="2:9" ht="15" customHeight="1">
      <c r="B137" s="14" t="s">
        <v>170</v>
      </c>
      <c r="C137" s="15" t="s">
        <v>171</v>
      </c>
      <c r="D137" s="17">
        <v>262189</v>
      </c>
      <c r="E137" s="16">
        <v>107259</v>
      </c>
      <c r="F137" s="16">
        <v>21115</v>
      </c>
      <c r="G137" s="17">
        <v>40937</v>
      </c>
      <c r="H137" s="17">
        <v>92878</v>
      </c>
      <c r="I137" s="13"/>
    </row>
    <row r="138" spans="2:9" ht="15" customHeight="1">
      <c r="B138" s="14" t="s">
        <v>185</v>
      </c>
      <c r="C138" s="15" t="s">
        <v>186</v>
      </c>
      <c r="D138" s="17">
        <v>21305</v>
      </c>
      <c r="E138" s="16">
        <v>6882</v>
      </c>
      <c r="F138" s="16">
        <v>5902</v>
      </c>
      <c r="G138" s="17">
        <v>4920</v>
      </c>
      <c r="H138" s="17">
        <v>3601</v>
      </c>
      <c r="I138" s="13"/>
    </row>
    <row r="139" spans="2:9" ht="15" customHeight="1">
      <c r="B139" s="14" t="s">
        <v>172</v>
      </c>
      <c r="C139" s="15" t="s">
        <v>173</v>
      </c>
      <c r="D139" s="17">
        <v>2940</v>
      </c>
      <c r="E139" s="16">
        <v>1600</v>
      </c>
      <c r="F139" s="16">
        <v>1375</v>
      </c>
      <c r="G139" s="17">
        <v>1150</v>
      </c>
      <c r="H139" s="17">
        <v>-1185</v>
      </c>
      <c r="I139" s="13"/>
    </row>
    <row r="140" spans="2:9" ht="15" customHeight="1">
      <c r="B140" s="14" t="s">
        <v>189</v>
      </c>
      <c r="C140" s="15" t="s">
        <v>190</v>
      </c>
      <c r="D140" s="17">
        <v>10184</v>
      </c>
      <c r="E140" s="16">
        <v>2912</v>
      </c>
      <c r="F140" s="16">
        <v>2426</v>
      </c>
      <c r="G140" s="17">
        <v>2042</v>
      </c>
      <c r="H140" s="17">
        <v>2804</v>
      </c>
      <c r="I140" s="13"/>
    </row>
    <row r="141" spans="2:9" ht="15" customHeight="1">
      <c r="B141" s="14" t="s">
        <v>193</v>
      </c>
      <c r="C141" s="15" t="s">
        <v>194</v>
      </c>
      <c r="D141" s="17">
        <v>160</v>
      </c>
      <c r="E141" s="16">
        <v>0</v>
      </c>
      <c r="F141" s="16">
        <v>0</v>
      </c>
      <c r="G141" s="17">
        <v>0</v>
      </c>
      <c r="H141" s="17">
        <v>160</v>
      </c>
      <c r="I141" s="13"/>
    </row>
    <row r="142" spans="2:9" ht="15" customHeight="1">
      <c r="B142" s="14" t="s">
        <v>195</v>
      </c>
      <c r="C142" s="15" t="s">
        <v>196</v>
      </c>
      <c r="D142" s="17">
        <v>1650</v>
      </c>
      <c r="E142" s="16">
        <v>440</v>
      </c>
      <c r="F142" s="16">
        <v>200</v>
      </c>
      <c r="G142" s="17">
        <v>160</v>
      </c>
      <c r="H142" s="17">
        <v>850</v>
      </c>
      <c r="I142" s="13"/>
    </row>
    <row r="143" spans="2:13" ht="15" customHeight="1">
      <c r="B143" s="14" t="s">
        <v>197</v>
      </c>
      <c r="C143" s="15" t="s">
        <v>198</v>
      </c>
      <c r="D143" s="17">
        <v>26031</v>
      </c>
      <c r="E143" s="16">
        <v>7575</v>
      </c>
      <c r="F143" s="16">
        <v>5931</v>
      </c>
      <c r="G143" s="17">
        <v>4745</v>
      </c>
      <c r="H143" s="17">
        <v>7780</v>
      </c>
      <c r="I143" s="13">
        <v>26031</v>
      </c>
      <c r="J143" s="1">
        <v>7575</v>
      </c>
      <c r="K143" s="1">
        <v>5931</v>
      </c>
      <c r="L143" s="1">
        <v>4745</v>
      </c>
      <c r="M143" s="1">
        <v>7780</v>
      </c>
    </row>
    <row r="144" spans="2:9" ht="15" customHeight="1">
      <c r="B144" s="14" t="s">
        <v>199</v>
      </c>
      <c r="C144" s="15" t="s">
        <v>200</v>
      </c>
      <c r="D144" s="17">
        <v>692</v>
      </c>
      <c r="E144" s="16">
        <v>-200</v>
      </c>
      <c r="F144" s="16">
        <v>250</v>
      </c>
      <c r="G144" s="17">
        <v>200</v>
      </c>
      <c r="H144" s="17">
        <v>442</v>
      </c>
      <c r="I144" s="13"/>
    </row>
    <row r="145" spans="2:9" ht="15" customHeight="1">
      <c r="B145" s="14" t="s">
        <v>201</v>
      </c>
      <c r="C145" s="15" t="s">
        <v>202</v>
      </c>
      <c r="D145" s="17">
        <v>25339</v>
      </c>
      <c r="E145" s="16">
        <v>7775</v>
      </c>
      <c r="F145" s="16">
        <v>5681</v>
      </c>
      <c r="G145" s="17">
        <v>4545</v>
      </c>
      <c r="H145" s="17">
        <v>7338</v>
      </c>
      <c r="I145" s="13"/>
    </row>
    <row r="146" spans="2:13" ht="15" customHeight="1">
      <c r="B146" s="14" t="s">
        <v>259</v>
      </c>
      <c r="C146" s="15" t="s">
        <v>72</v>
      </c>
      <c r="D146" s="17">
        <v>33732</v>
      </c>
      <c r="E146" s="16">
        <v>10502</v>
      </c>
      <c r="F146" s="16">
        <v>8752</v>
      </c>
      <c r="G146" s="17">
        <v>7001</v>
      </c>
      <c r="H146" s="17">
        <v>7477</v>
      </c>
      <c r="I146" s="13">
        <v>33732</v>
      </c>
      <c r="J146" s="1">
        <v>10502</v>
      </c>
      <c r="K146" s="1">
        <v>8752</v>
      </c>
      <c r="L146" s="1">
        <v>7001</v>
      </c>
      <c r="M146" s="1">
        <v>7477</v>
      </c>
    </row>
    <row r="147" spans="2:9" ht="15.75" customHeight="1">
      <c r="B147" s="32" t="s">
        <v>174</v>
      </c>
      <c r="C147" s="32"/>
      <c r="D147" s="17">
        <f>SUM(I118:I146)</f>
        <v>6034703</v>
      </c>
      <c r="E147" s="17">
        <f>SUM(J118:J146)</f>
        <v>1916580</v>
      </c>
      <c r="F147" s="17">
        <f>SUM(K118:K146)</f>
        <v>1304433</v>
      </c>
      <c r="G147" s="17">
        <f>SUM(L118:L146)</f>
        <v>1225227</v>
      </c>
      <c r="H147" s="17">
        <f>SUM(M118:M146)</f>
        <v>1588463</v>
      </c>
      <c r="I147" s="13"/>
    </row>
    <row r="148" spans="2:8" ht="15" customHeight="1">
      <c r="B148" s="18"/>
      <c r="C148" s="10"/>
      <c r="D148" s="20"/>
      <c r="E148" s="20"/>
      <c r="F148" s="20"/>
      <c r="G148" s="20"/>
      <c r="H148" s="21"/>
    </row>
    <row r="149" spans="1:13" ht="15" customHeight="1">
      <c r="A149" s="13"/>
      <c r="B149" s="14" t="s">
        <v>211</v>
      </c>
      <c r="C149" s="15" t="s">
        <v>212</v>
      </c>
      <c r="D149" s="17">
        <v>9768</v>
      </c>
      <c r="E149" s="16">
        <v>5200</v>
      </c>
      <c r="F149" s="16">
        <v>1000</v>
      </c>
      <c r="G149" s="17">
        <v>6000</v>
      </c>
      <c r="H149" s="17">
        <v>-2432</v>
      </c>
      <c r="I149" s="13">
        <v>9768</v>
      </c>
      <c r="J149" s="1">
        <v>5200</v>
      </c>
      <c r="K149" s="1">
        <v>1000</v>
      </c>
      <c r="L149" s="1">
        <v>6000</v>
      </c>
      <c r="M149" s="1">
        <v>-2432</v>
      </c>
    </row>
    <row r="150" spans="1:9" ht="15.75" customHeight="1">
      <c r="A150" s="13"/>
      <c r="B150" s="14" t="s">
        <v>260</v>
      </c>
      <c r="C150" s="15" t="s">
        <v>261</v>
      </c>
      <c r="D150" s="17">
        <v>4868</v>
      </c>
      <c r="E150" s="16">
        <v>1200</v>
      </c>
      <c r="F150" s="16">
        <v>1000</v>
      </c>
      <c r="G150" s="17">
        <v>800</v>
      </c>
      <c r="H150" s="17">
        <v>1868</v>
      </c>
      <c r="I150" s="13"/>
    </row>
    <row r="151" spans="1:9" ht="15" customHeight="1">
      <c r="A151" s="13"/>
      <c r="B151" s="14" t="s">
        <v>215</v>
      </c>
      <c r="C151" s="15" t="s">
        <v>216</v>
      </c>
      <c r="D151" s="17">
        <v>4900</v>
      </c>
      <c r="E151" s="16">
        <v>4000</v>
      </c>
      <c r="F151" s="16">
        <v>0</v>
      </c>
      <c r="G151" s="17">
        <v>5200</v>
      </c>
      <c r="H151" s="17">
        <v>-4300</v>
      </c>
      <c r="I151" s="13"/>
    </row>
    <row r="152" spans="2:9" ht="15.75" customHeight="1">
      <c r="B152" s="32" t="s">
        <v>221</v>
      </c>
      <c r="C152" s="32"/>
      <c r="D152" s="17">
        <f>SUM(I149:I151)</f>
        <v>9768</v>
      </c>
      <c r="E152" s="17">
        <f>SUM(J149:J151)</f>
        <v>5200</v>
      </c>
      <c r="F152" s="17">
        <f>SUM(K149:K151)</f>
        <v>1000</v>
      </c>
      <c r="G152" s="17">
        <f>SUM(L149:L151)</f>
        <v>6000</v>
      </c>
      <c r="H152" s="17">
        <f>SUM(M149:M151)</f>
        <v>-2432</v>
      </c>
      <c r="I152" s="13"/>
    </row>
    <row r="153" spans="2:8" ht="15" customHeight="1">
      <c r="B153" s="18"/>
      <c r="C153" s="10"/>
      <c r="D153" s="20"/>
      <c r="E153" s="20"/>
      <c r="F153" s="20"/>
      <c r="G153" s="20"/>
      <c r="H153" s="21"/>
    </row>
    <row r="154" spans="1:9" ht="15.75" customHeight="1">
      <c r="A154" s="3"/>
      <c r="B154" s="31" t="s">
        <v>265</v>
      </c>
      <c r="C154" s="31"/>
      <c r="D154" s="17">
        <f>SUM(D147,D152)</f>
        <v>6044471</v>
      </c>
      <c r="E154" s="17">
        <f>SUM(E147,E152)</f>
        <v>1921780</v>
      </c>
      <c r="F154" s="17">
        <f>SUM(F147,F152)</f>
        <v>1305433</v>
      </c>
      <c r="G154" s="17">
        <f>SUM(G147,G152)</f>
        <v>1231227</v>
      </c>
      <c r="H154" s="17">
        <f>SUM(H147,H152)</f>
        <v>1586031</v>
      </c>
      <c r="I154" s="3"/>
    </row>
    <row r="155" spans="1:9" ht="15.75" customHeight="1">
      <c r="A155" s="3"/>
      <c r="B155" s="18"/>
      <c r="C155" s="19"/>
      <c r="D155" s="20"/>
      <c r="E155" s="20"/>
      <c r="F155" s="20"/>
      <c r="G155" s="20"/>
      <c r="H155" s="21"/>
      <c r="I155" s="3"/>
    </row>
    <row r="156" spans="1:9" ht="15.75" customHeight="1">
      <c r="A156" s="3"/>
      <c r="B156" s="31" t="s">
        <v>266</v>
      </c>
      <c r="C156" s="31"/>
      <c r="D156" s="17">
        <f>SUM(D154)</f>
        <v>6044471</v>
      </c>
      <c r="E156" s="17">
        <f>SUM(E154)</f>
        <v>1921780</v>
      </c>
      <c r="F156" s="17">
        <f>SUM(F154)</f>
        <v>1305433</v>
      </c>
      <c r="G156" s="17">
        <f>SUM(G154)</f>
        <v>1231227</v>
      </c>
      <c r="H156" s="17">
        <f>SUM(H154)</f>
        <v>1586031</v>
      </c>
      <c r="I156" s="13"/>
    </row>
    <row r="157" spans="1:9" ht="15.75" customHeight="1">
      <c r="A157" s="3"/>
      <c r="B157" s="18"/>
      <c r="C157" s="19"/>
      <c r="D157" s="20"/>
      <c r="E157" s="20"/>
      <c r="F157" s="20"/>
      <c r="G157" s="20"/>
      <c r="H157" s="21"/>
      <c r="I157" s="3"/>
    </row>
    <row r="158" spans="1:9" ht="15.75" customHeight="1">
      <c r="A158" s="13"/>
      <c r="B158" s="33" t="s">
        <v>267</v>
      </c>
      <c r="C158" s="33"/>
      <c r="D158" s="33"/>
      <c r="E158" s="33"/>
      <c r="F158" s="33"/>
      <c r="G158" s="33"/>
      <c r="H158" s="33"/>
      <c r="I158" s="3"/>
    </row>
    <row r="159" spans="1:9" ht="15.75" customHeight="1">
      <c r="A159" s="13"/>
      <c r="B159" s="34" t="s">
        <v>11</v>
      </c>
      <c r="C159" s="34"/>
      <c r="D159" s="34"/>
      <c r="E159" s="34"/>
      <c r="F159" s="34"/>
      <c r="G159" s="34"/>
      <c r="H159" s="34"/>
      <c r="I159" s="3"/>
    </row>
    <row r="160" spans="1:13" ht="15" customHeight="1">
      <c r="A160" s="13"/>
      <c r="B160" s="14" t="s">
        <v>145</v>
      </c>
      <c r="C160" s="15" t="s">
        <v>17</v>
      </c>
      <c r="D160" s="17">
        <v>79318</v>
      </c>
      <c r="E160" s="16">
        <v>27528</v>
      </c>
      <c r="F160" s="16">
        <v>18496</v>
      </c>
      <c r="G160" s="17">
        <v>14798</v>
      </c>
      <c r="H160" s="17">
        <v>18496</v>
      </c>
      <c r="I160" s="13">
        <v>79318</v>
      </c>
      <c r="J160" s="1">
        <v>27528</v>
      </c>
      <c r="K160" s="1">
        <v>18496</v>
      </c>
      <c r="L160" s="1">
        <v>14798</v>
      </c>
      <c r="M160" s="1">
        <v>18496</v>
      </c>
    </row>
    <row r="161" spans="1:9" ht="15.75" customHeight="1">
      <c r="A161" s="13"/>
      <c r="B161" s="14" t="s">
        <v>146</v>
      </c>
      <c r="C161" s="15" t="s">
        <v>147</v>
      </c>
      <c r="D161" s="17">
        <v>79318</v>
      </c>
      <c r="E161" s="16">
        <v>27528</v>
      </c>
      <c r="F161" s="16">
        <v>18496</v>
      </c>
      <c r="G161" s="17">
        <v>14798</v>
      </c>
      <c r="H161" s="17">
        <v>18496</v>
      </c>
      <c r="I161" s="13"/>
    </row>
    <row r="162" spans="1:13" ht="15" customHeight="1">
      <c r="A162" s="13"/>
      <c r="B162" s="14" t="s">
        <v>154</v>
      </c>
      <c r="C162" s="15" t="s">
        <v>155</v>
      </c>
      <c r="D162" s="17">
        <v>15901</v>
      </c>
      <c r="E162" s="16">
        <v>5750</v>
      </c>
      <c r="F162" s="16">
        <v>3625</v>
      </c>
      <c r="G162" s="17">
        <v>2901</v>
      </c>
      <c r="H162" s="17">
        <v>3625</v>
      </c>
      <c r="I162" s="13">
        <v>15901</v>
      </c>
      <c r="J162" s="1">
        <v>5750</v>
      </c>
      <c r="K162" s="1">
        <v>3625</v>
      </c>
      <c r="L162" s="1">
        <v>2901</v>
      </c>
      <c r="M162" s="1">
        <v>3625</v>
      </c>
    </row>
    <row r="163" spans="2:9" ht="15" customHeight="1">
      <c r="B163" s="14" t="s">
        <v>156</v>
      </c>
      <c r="C163" s="15" t="s">
        <v>157</v>
      </c>
      <c r="D163" s="17">
        <v>9728</v>
      </c>
      <c r="E163" s="16">
        <v>3513</v>
      </c>
      <c r="F163" s="16">
        <v>2219</v>
      </c>
      <c r="G163" s="17">
        <v>1777</v>
      </c>
      <c r="H163" s="17">
        <v>2219</v>
      </c>
      <c r="I163" s="13"/>
    </row>
    <row r="164" spans="2:9" ht="15" customHeight="1">
      <c r="B164" s="14" t="s">
        <v>158</v>
      </c>
      <c r="C164" s="15" t="s">
        <v>159</v>
      </c>
      <c r="D164" s="17">
        <v>3901</v>
      </c>
      <c r="E164" s="16">
        <v>1415</v>
      </c>
      <c r="F164" s="16">
        <v>888</v>
      </c>
      <c r="G164" s="17">
        <v>710</v>
      </c>
      <c r="H164" s="17">
        <v>888</v>
      </c>
      <c r="I164" s="13"/>
    </row>
    <row r="165" spans="2:9" ht="15" customHeight="1">
      <c r="B165" s="14" t="s">
        <v>160</v>
      </c>
      <c r="C165" s="15" t="s">
        <v>161</v>
      </c>
      <c r="D165" s="17">
        <v>2272</v>
      </c>
      <c r="E165" s="16">
        <v>822</v>
      </c>
      <c r="F165" s="16">
        <v>518</v>
      </c>
      <c r="G165" s="17">
        <v>414</v>
      </c>
      <c r="H165" s="17">
        <v>518</v>
      </c>
      <c r="I165" s="13"/>
    </row>
    <row r="166" spans="2:13" ht="15" customHeight="1">
      <c r="B166" s="14" t="s">
        <v>162</v>
      </c>
      <c r="C166" s="15" t="s">
        <v>163</v>
      </c>
      <c r="D166" s="17">
        <v>10912</v>
      </c>
      <c r="E166" s="16">
        <v>2785</v>
      </c>
      <c r="F166" s="16">
        <v>2473</v>
      </c>
      <c r="G166" s="17">
        <v>3181</v>
      </c>
      <c r="H166" s="17">
        <v>2473</v>
      </c>
      <c r="I166" s="13">
        <v>10912</v>
      </c>
      <c r="J166" s="1">
        <v>2785</v>
      </c>
      <c r="K166" s="1">
        <v>2473</v>
      </c>
      <c r="L166" s="1">
        <v>3181</v>
      </c>
      <c r="M166" s="1">
        <v>2473</v>
      </c>
    </row>
    <row r="167" spans="2:9" ht="15" customHeight="1">
      <c r="B167" s="14" t="s">
        <v>164</v>
      </c>
      <c r="C167" s="15" t="s">
        <v>165</v>
      </c>
      <c r="D167" s="17">
        <v>750</v>
      </c>
      <c r="E167" s="16">
        <v>75</v>
      </c>
      <c r="F167" s="16">
        <v>62</v>
      </c>
      <c r="G167" s="17">
        <v>51</v>
      </c>
      <c r="H167" s="17">
        <v>562</v>
      </c>
      <c r="I167" s="13"/>
    </row>
    <row r="168" spans="2:9" ht="15" customHeight="1">
      <c r="B168" s="14" t="s">
        <v>179</v>
      </c>
      <c r="C168" s="15" t="s">
        <v>180</v>
      </c>
      <c r="D168" s="17">
        <v>3771</v>
      </c>
      <c r="E168" s="16">
        <v>900</v>
      </c>
      <c r="F168" s="16">
        <v>750</v>
      </c>
      <c r="G168" s="17">
        <v>600</v>
      </c>
      <c r="H168" s="17">
        <v>1521</v>
      </c>
      <c r="I168" s="13"/>
    </row>
    <row r="169" spans="2:9" ht="15" customHeight="1">
      <c r="B169" s="14" t="s">
        <v>166</v>
      </c>
      <c r="C169" s="15" t="s">
        <v>167</v>
      </c>
      <c r="D169" s="17">
        <v>4500</v>
      </c>
      <c r="E169" s="16">
        <v>1000</v>
      </c>
      <c r="F169" s="16">
        <v>1000</v>
      </c>
      <c r="G169" s="17">
        <v>2000</v>
      </c>
      <c r="H169" s="17">
        <v>500</v>
      </c>
      <c r="I169" s="13"/>
    </row>
    <row r="170" spans="2:9" ht="15" customHeight="1">
      <c r="B170" s="14" t="s">
        <v>168</v>
      </c>
      <c r="C170" s="15" t="s">
        <v>169</v>
      </c>
      <c r="D170" s="17">
        <v>229</v>
      </c>
      <c r="E170" s="16">
        <v>300</v>
      </c>
      <c r="F170" s="16">
        <v>250</v>
      </c>
      <c r="G170" s="17">
        <v>200</v>
      </c>
      <c r="H170" s="17">
        <v>-521</v>
      </c>
      <c r="I170" s="13"/>
    </row>
    <row r="171" spans="2:9" ht="15" customHeight="1">
      <c r="B171" s="14" t="s">
        <v>170</v>
      </c>
      <c r="C171" s="15" t="s">
        <v>171</v>
      </c>
      <c r="D171" s="17">
        <v>1117</v>
      </c>
      <c r="E171" s="16">
        <v>347</v>
      </c>
      <c r="F171" s="16">
        <v>275</v>
      </c>
      <c r="G171" s="17">
        <v>220</v>
      </c>
      <c r="H171" s="17">
        <v>275</v>
      </c>
      <c r="I171" s="13"/>
    </row>
    <row r="172" spans="2:9" ht="15" customHeight="1">
      <c r="B172" s="14" t="s">
        <v>172</v>
      </c>
      <c r="C172" s="15" t="s">
        <v>173</v>
      </c>
      <c r="D172" s="17">
        <v>345</v>
      </c>
      <c r="E172" s="16">
        <v>103</v>
      </c>
      <c r="F172" s="16">
        <v>86</v>
      </c>
      <c r="G172" s="17">
        <v>70</v>
      </c>
      <c r="H172" s="17">
        <v>86</v>
      </c>
      <c r="I172" s="13"/>
    </row>
    <row r="173" spans="2:9" ht="15" customHeight="1">
      <c r="B173" s="14" t="s">
        <v>189</v>
      </c>
      <c r="C173" s="15" t="s">
        <v>190</v>
      </c>
      <c r="D173" s="17">
        <v>200</v>
      </c>
      <c r="E173" s="16">
        <v>60</v>
      </c>
      <c r="F173" s="16">
        <v>50</v>
      </c>
      <c r="G173" s="17">
        <v>40</v>
      </c>
      <c r="H173" s="17">
        <v>50</v>
      </c>
      <c r="I173" s="13"/>
    </row>
    <row r="174" spans="2:9" ht="15.75" customHeight="1">
      <c r="B174" s="32" t="s">
        <v>174</v>
      </c>
      <c r="C174" s="32"/>
      <c r="D174" s="17">
        <f>SUM(I160:I173)</f>
        <v>106131</v>
      </c>
      <c r="E174" s="17">
        <f>SUM(J160:J173)</f>
        <v>36063</v>
      </c>
      <c r="F174" s="17">
        <f>SUM(K160:K173)</f>
        <v>24594</v>
      </c>
      <c r="G174" s="17">
        <f>SUM(L160:L173)</f>
        <v>20880</v>
      </c>
      <c r="H174" s="17">
        <f>SUM(M160:M173)</f>
        <v>24594</v>
      </c>
      <c r="I174" s="13"/>
    </row>
    <row r="175" spans="2:8" ht="15" customHeight="1">
      <c r="B175" s="18"/>
      <c r="C175" s="10"/>
      <c r="D175" s="20"/>
      <c r="E175" s="20"/>
      <c r="F175" s="20"/>
      <c r="G175" s="20"/>
      <c r="H175" s="21"/>
    </row>
    <row r="176" spans="1:13" ht="15" customHeight="1">
      <c r="A176" s="13"/>
      <c r="B176" s="14" t="s">
        <v>271</v>
      </c>
      <c r="C176" s="15" t="s">
        <v>272</v>
      </c>
      <c r="D176" s="17">
        <v>0</v>
      </c>
      <c r="E176" s="16">
        <v>6000</v>
      </c>
      <c r="F176" s="16">
        <v>6000</v>
      </c>
      <c r="G176" s="17">
        <v>6000</v>
      </c>
      <c r="H176" s="17">
        <v>-18000</v>
      </c>
      <c r="I176" s="13">
        <v>0</v>
      </c>
      <c r="J176" s="1">
        <v>6000</v>
      </c>
      <c r="K176" s="1">
        <v>6000</v>
      </c>
      <c r="L176" s="1">
        <v>6000</v>
      </c>
      <c r="M176" s="1">
        <v>-18000</v>
      </c>
    </row>
    <row r="177" spans="1:9" ht="15.75" customHeight="1">
      <c r="A177" s="13"/>
      <c r="B177" s="14" t="s">
        <v>273</v>
      </c>
      <c r="C177" s="15" t="s">
        <v>274</v>
      </c>
      <c r="D177" s="17">
        <v>0</v>
      </c>
      <c r="E177" s="16">
        <v>6000</v>
      </c>
      <c r="F177" s="16">
        <v>6000</v>
      </c>
      <c r="G177" s="17">
        <v>6000</v>
      </c>
      <c r="H177" s="17">
        <v>-18000</v>
      </c>
      <c r="I177" s="13"/>
    </row>
    <row r="178" spans="1:9" ht="15.75" customHeight="1">
      <c r="A178" s="13"/>
      <c r="B178" s="32" t="s">
        <v>210</v>
      </c>
      <c r="C178" s="32"/>
      <c r="D178" s="17">
        <f>SUM(I176:I177)</f>
        <v>0</v>
      </c>
      <c r="E178" s="17">
        <f>SUM(J176:J177)</f>
        <v>6000</v>
      </c>
      <c r="F178" s="17">
        <f>SUM(K176:K177)</f>
        <v>6000</v>
      </c>
      <c r="G178" s="17">
        <f>SUM(L176:L177)</f>
        <v>6000</v>
      </c>
      <c r="H178" s="17">
        <f>SUM(M176:M177)</f>
        <v>-18000</v>
      </c>
      <c r="I178" s="13"/>
    </row>
    <row r="179" spans="2:8" ht="15" customHeight="1">
      <c r="B179" s="18"/>
      <c r="C179" s="10"/>
      <c r="D179" s="20"/>
      <c r="E179" s="20"/>
      <c r="F179" s="20"/>
      <c r="G179" s="20"/>
      <c r="H179" s="21"/>
    </row>
    <row r="180" spans="1:9" ht="15.75" customHeight="1">
      <c r="A180" s="3"/>
      <c r="B180" s="31" t="s">
        <v>265</v>
      </c>
      <c r="C180" s="31"/>
      <c r="D180" s="17">
        <f>SUM(D174,D178)</f>
        <v>106131</v>
      </c>
      <c r="E180" s="17">
        <f>SUM(E174,E178)</f>
        <v>42063</v>
      </c>
      <c r="F180" s="17">
        <f>SUM(F174,F178)</f>
        <v>30594</v>
      </c>
      <c r="G180" s="17">
        <f>SUM(G174,G178)</f>
        <v>26880</v>
      </c>
      <c r="H180" s="17">
        <f>SUM(H174,H178)</f>
        <v>6594</v>
      </c>
      <c r="I180" s="3"/>
    </row>
    <row r="181" spans="1:9" ht="15.75" customHeight="1">
      <c r="A181" s="3"/>
      <c r="B181" s="18"/>
      <c r="C181" s="19"/>
      <c r="D181" s="20"/>
      <c r="E181" s="20"/>
      <c r="F181" s="20"/>
      <c r="G181" s="20"/>
      <c r="H181" s="21"/>
      <c r="I181" s="3"/>
    </row>
    <row r="182" spans="1:9" ht="15.75" customHeight="1">
      <c r="A182" s="3"/>
      <c r="B182" s="31" t="s">
        <v>276</v>
      </c>
      <c r="C182" s="31"/>
      <c r="D182" s="17">
        <f>SUM(D180)</f>
        <v>106131</v>
      </c>
      <c r="E182" s="17">
        <f>SUM(E180)</f>
        <v>42063</v>
      </c>
      <c r="F182" s="17">
        <f>SUM(F180)</f>
        <v>30594</v>
      </c>
      <c r="G182" s="17">
        <f>SUM(G180)</f>
        <v>26880</v>
      </c>
      <c r="H182" s="17">
        <f>SUM(H180)</f>
        <v>6594</v>
      </c>
      <c r="I182" s="13"/>
    </row>
    <row r="183" spans="1:9" ht="15.75" customHeight="1">
      <c r="A183" s="3"/>
      <c r="B183" s="18"/>
      <c r="C183" s="19"/>
      <c r="D183" s="20"/>
      <c r="E183" s="20"/>
      <c r="F183" s="20"/>
      <c r="G183" s="20"/>
      <c r="H183" s="21"/>
      <c r="I183" s="3"/>
    </row>
    <row r="184" spans="1:9" ht="15.75" customHeight="1">
      <c r="A184" s="13"/>
      <c r="B184" s="33" t="s">
        <v>277</v>
      </c>
      <c r="C184" s="33"/>
      <c r="D184" s="33"/>
      <c r="E184" s="33"/>
      <c r="F184" s="33"/>
      <c r="G184" s="33"/>
      <c r="H184" s="33"/>
      <c r="I184" s="3"/>
    </row>
    <row r="185" spans="1:9" ht="15.75" customHeight="1">
      <c r="A185" s="13"/>
      <c r="B185" s="34" t="s">
        <v>278</v>
      </c>
      <c r="C185" s="34"/>
      <c r="D185" s="34"/>
      <c r="E185" s="34"/>
      <c r="F185" s="34"/>
      <c r="G185" s="34"/>
      <c r="H185" s="34"/>
      <c r="I185" s="3"/>
    </row>
    <row r="186" spans="1:13" ht="15" customHeight="1">
      <c r="A186" s="13"/>
      <c r="B186" s="14" t="s">
        <v>145</v>
      </c>
      <c r="C186" s="15" t="s">
        <v>17</v>
      </c>
      <c r="D186" s="17">
        <v>321094</v>
      </c>
      <c r="E186" s="16">
        <v>97104</v>
      </c>
      <c r="F186" s="16">
        <v>71389</v>
      </c>
      <c r="G186" s="17">
        <v>58578</v>
      </c>
      <c r="H186" s="17">
        <v>94023</v>
      </c>
      <c r="I186" s="13">
        <v>321094</v>
      </c>
      <c r="J186" s="1">
        <v>97104</v>
      </c>
      <c r="K186" s="1">
        <v>71389</v>
      </c>
      <c r="L186" s="1">
        <v>58578</v>
      </c>
      <c r="M186" s="1">
        <v>94023</v>
      </c>
    </row>
    <row r="187" spans="1:9" ht="15.75" customHeight="1">
      <c r="A187" s="13"/>
      <c r="B187" s="14" t="s">
        <v>146</v>
      </c>
      <c r="C187" s="15" t="s">
        <v>147</v>
      </c>
      <c r="D187" s="17">
        <v>321094</v>
      </c>
      <c r="E187" s="16">
        <v>97104</v>
      </c>
      <c r="F187" s="16">
        <v>71389</v>
      </c>
      <c r="G187" s="17">
        <v>58578</v>
      </c>
      <c r="H187" s="17">
        <v>94023</v>
      </c>
      <c r="I187" s="13"/>
    </row>
    <row r="188" spans="1:13" ht="15" customHeight="1">
      <c r="A188" s="13"/>
      <c r="B188" s="14" t="s">
        <v>150</v>
      </c>
      <c r="C188" s="15" t="s">
        <v>151</v>
      </c>
      <c r="D188" s="17">
        <v>721266</v>
      </c>
      <c r="E188" s="16">
        <v>147181</v>
      </c>
      <c r="F188" s="16">
        <v>169271</v>
      </c>
      <c r="G188" s="17">
        <v>188945</v>
      </c>
      <c r="H188" s="17">
        <v>215869</v>
      </c>
      <c r="I188" s="13">
        <v>721266</v>
      </c>
      <c r="J188" s="1">
        <v>147181</v>
      </c>
      <c r="K188" s="1">
        <v>169271</v>
      </c>
      <c r="L188" s="1">
        <v>188945</v>
      </c>
      <c r="M188" s="1">
        <v>215869</v>
      </c>
    </row>
    <row r="189" spans="2:9" ht="15" customHeight="1">
      <c r="B189" s="14" t="s">
        <v>152</v>
      </c>
      <c r="C189" s="15" t="s">
        <v>153</v>
      </c>
      <c r="D189" s="17">
        <v>513302</v>
      </c>
      <c r="E189" s="16">
        <v>108810</v>
      </c>
      <c r="F189" s="16">
        <v>112752</v>
      </c>
      <c r="G189" s="17">
        <v>134984</v>
      </c>
      <c r="H189" s="17">
        <v>156756</v>
      </c>
      <c r="I189" s="13"/>
    </row>
    <row r="190" spans="2:9" ht="15" customHeight="1">
      <c r="B190" s="14" t="s">
        <v>177</v>
      </c>
      <c r="C190" s="15" t="s">
        <v>178</v>
      </c>
      <c r="D190" s="17">
        <v>207964</v>
      </c>
      <c r="E190" s="16">
        <v>38371</v>
      </c>
      <c r="F190" s="16">
        <v>56519</v>
      </c>
      <c r="G190" s="17">
        <v>53961</v>
      </c>
      <c r="H190" s="17">
        <v>59113</v>
      </c>
      <c r="I190" s="13"/>
    </row>
    <row r="191" spans="2:13" ht="15" customHeight="1">
      <c r="B191" s="14" t="s">
        <v>154</v>
      </c>
      <c r="C191" s="15" t="s">
        <v>155</v>
      </c>
      <c r="D191" s="17">
        <v>180231</v>
      </c>
      <c r="E191" s="16">
        <v>39901</v>
      </c>
      <c r="F191" s="16">
        <v>43295</v>
      </c>
      <c r="G191" s="17">
        <v>42231</v>
      </c>
      <c r="H191" s="17">
        <v>54804</v>
      </c>
      <c r="I191" s="13">
        <v>180231</v>
      </c>
      <c r="J191" s="1">
        <v>39901</v>
      </c>
      <c r="K191" s="1">
        <v>43295</v>
      </c>
      <c r="L191" s="1">
        <v>42231</v>
      </c>
      <c r="M191" s="1">
        <v>54804</v>
      </c>
    </row>
    <row r="192" spans="2:9" ht="15" customHeight="1">
      <c r="B192" s="14" t="s">
        <v>156</v>
      </c>
      <c r="C192" s="15" t="s">
        <v>157</v>
      </c>
      <c r="D192" s="17">
        <v>109021</v>
      </c>
      <c r="E192" s="16">
        <v>24301</v>
      </c>
      <c r="F192" s="16">
        <v>26580</v>
      </c>
      <c r="G192" s="17">
        <v>25750</v>
      </c>
      <c r="H192" s="17">
        <v>32390</v>
      </c>
      <c r="I192" s="13"/>
    </row>
    <row r="193" spans="2:9" ht="15" customHeight="1">
      <c r="B193" s="14" t="s">
        <v>158</v>
      </c>
      <c r="C193" s="15" t="s">
        <v>159</v>
      </c>
      <c r="D193" s="17">
        <v>46739</v>
      </c>
      <c r="E193" s="16">
        <v>10092</v>
      </c>
      <c r="F193" s="16">
        <v>10925</v>
      </c>
      <c r="G193" s="17">
        <v>10856</v>
      </c>
      <c r="H193" s="17">
        <v>14866</v>
      </c>
      <c r="I193" s="13"/>
    </row>
    <row r="194" spans="2:9" ht="15" customHeight="1">
      <c r="B194" s="14" t="s">
        <v>160</v>
      </c>
      <c r="C194" s="15" t="s">
        <v>161</v>
      </c>
      <c r="D194" s="17">
        <v>24471</v>
      </c>
      <c r="E194" s="16">
        <v>5508</v>
      </c>
      <c r="F194" s="16">
        <v>5790</v>
      </c>
      <c r="G194" s="17">
        <v>5625</v>
      </c>
      <c r="H194" s="17">
        <v>7548</v>
      </c>
      <c r="I194" s="13"/>
    </row>
    <row r="195" spans="2:13" ht="15" customHeight="1">
      <c r="B195" s="14" t="s">
        <v>162</v>
      </c>
      <c r="C195" s="15" t="s">
        <v>163</v>
      </c>
      <c r="D195" s="17">
        <v>88140</v>
      </c>
      <c r="E195" s="16">
        <v>68797</v>
      </c>
      <c r="F195" s="16">
        <v>13807</v>
      </c>
      <c r="G195" s="17">
        <v>11453</v>
      </c>
      <c r="H195" s="17">
        <v>-5917</v>
      </c>
      <c r="I195" s="13">
        <v>88140</v>
      </c>
      <c r="J195" s="1">
        <v>68797</v>
      </c>
      <c r="K195" s="1">
        <v>13807</v>
      </c>
      <c r="L195" s="1">
        <v>11453</v>
      </c>
      <c r="M195" s="1">
        <v>-5917</v>
      </c>
    </row>
    <row r="196" spans="2:9" ht="15" customHeight="1">
      <c r="B196" s="14" t="s">
        <v>164</v>
      </c>
      <c r="C196" s="15" t="s">
        <v>165</v>
      </c>
      <c r="D196" s="17">
        <v>5805</v>
      </c>
      <c r="E196" s="16">
        <v>2404</v>
      </c>
      <c r="F196" s="16">
        <v>750</v>
      </c>
      <c r="G196" s="17">
        <v>600</v>
      </c>
      <c r="H196" s="17">
        <v>2051</v>
      </c>
      <c r="I196" s="13"/>
    </row>
    <row r="197" spans="2:9" ht="15" customHeight="1">
      <c r="B197" s="14" t="s">
        <v>179</v>
      </c>
      <c r="C197" s="15" t="s">
        <v>180</v>
      </c>
      <c r="D197" s="17">
        <v>800</v>
      </c>
      <c r="E197" s="16">
        <v>150</v>
      </c>
      <c r="F197" s="16">
        <v>125</v>
      </c>
      <c r="G197" s="17">
        <v>100</v>
      </c>
      <c r="H197" s="17">
        <v>425</v>
      </c>
      <c r="I197" s="13"/>
    </row>
    <row r="198" spans="2:9" ht="15" customHeight="1">
      <c r="B198" s="14" t="s">
        <v>166</v>
      </c>
      <c r="C198" s="15" t="s">
        <v>167</v>
      </c>
      <c r="D198" s="17">
        <v>22744</v>
      </c>
      <c r="E198" s="16">
        <v>33500</v>
      </c>
      <c r="F198" s="16">
        <v>3750</v>
      </c>
      <c r="G198" s="17">
        <v>3000</v>
      </c>
      <c r="H198" s="17">
        <v>-17506</v>
      </c>
      <c r="I198" s="13"/>
    </row>
    <row r="199" spans="2:9" ht="15" customHeight="1">
      <c r="B199" s="14" t="s">
        <v>168</v>
      </c>
      <c r="C199" s="15" t="s">
        <v>169</v>
      </c>
      <c r="D199" s="17">
        <v>20720</v>
      </c>
      <c r="E199" s="16">
        <v>7600</v>
      </c>
      <c r="F199" s="16">
        <v>4250</v>
      </c>
      <c r="G199" s="17">
        <v>3400</v>
      </c>
      <c r="H199" s="17">
        <v>5470</v>
      </c>
      <c r="I199" s="13"/>
    </row>
    <row r="200" spans="2:9" ht="15" customHeight="1">
      <c r="B200" s="14" t="s">
        <v>170</v>
      </c>
      <c r="C200" s="15" t="s">
        <v>171</v>
      </c>
      <c r="D200" s="17">
        <v>19525</v>
      </c>
      <c r="E200" s="16">
        <v>15960</v>
      </c>
      <c r="F200" s="16">
        <v>2030</v>
      </c>
      <c r="G200" s="17">
        <v>2030</v>
      </c>
      <c r="H200" s="17">
        <v>-495</v>
      </c>
      <c r="I200" s="13"/>
    </row>
    <row r="201" spans="2:9" ht="15" customHeight="1">
      <c r="B201" s="14" t="s">
        <v>185</v>
      </c>
      <c r="C201" s="15" t="s">
        <v>186</v>
      </c>
      <c r="D201" s="17">
        <v>10846</v>
      </c>
      <c r="E201" s="16">
        <v>2883</v>
      </c>
      <c r="F201" s="16">
        <v>2402</v>
      </c>
      <c r="G201" s="17">
        <v>1923</v>
      </c>
      <c r="H201" s="17">
        <v>3638</v>
      </c>
      <c r="I201" s="13"/>
    </row>
    <row r="202" spans="2:9" ht="15" customHeight="1">
      <c r="B202" s="14" t="s">
        <v>172</v>
      </c>
      <c r="C202" s="15" t="s">
        <v>173</v>
      </c>
      <c r="D202" s="17">
        <v>2600</v>
      </c>
      <c r="E202" s="16">
        <v>1200</v>
      </c>
      <c r="F202" s="16">
        <v>500</v>
      </c>
      <c r="G202" s="17">
        <v>400</v>
      </c>
      <c r="H202" s="17">
        <v>500</v>
      </c>
      <c r="I202" s="13"/>
    </row>
    <row r="203" spans="2:9" ht="15" customHeight="1">
      <c r="B203" s="14" t="s">
        <v>189</v>
      </c>
      <c r="C203" s="15" t="s">
        <v>190</v>
      </c>
      <c r="D203" s="17">
        <v>5100</v>
      </c>
      <c r="E203" s="16">
        <v>5100</v>
      </c>
      <c r="F203" s="16">
        <v>0</v>
      </c>
      <c r="G203" s="17">
        <v>0</v>
      </c>
      <c r="H203" s="17">
        <v>0</v>
      </c>
      <c r="I203" s="13"/>
    </row>
    <row r="204" spans="2:13" ht="15" customHeight="1">
      <c r="B204" s="14" t="s">
        <v>197</v>
      </c>
      <c r="C204" s="15" t="s">
        <v>198</v>
      </c>
      <c r="D204" s="17">
        <v>400</v>
      </c>
      <c r="E204" s="16">
        <v>30</v>
      </c>
      <c r="F204" s="16">
        <v>25</v>
      </c>
      <c r="G204" s="17">
        <v>20</v>
      </c>
      <c r="H204" s="17">
        <v>325</v>
      </c>
      <c r="I204" s="13">
        <v>400</v>
      </c>
      <c r="J204" s="1">
        <v>30</v>
      </c>
      <c r="K204" s="1">
        <v>25</v>
      </c>
      <c r="L204" s="1">
        <v>20</v>
      </c>
      <c r="M204" s="1">
        <v>325</v>
      </c>
    </row>
    <row r="205" spans="2:9" ht="15" customHeight="1">
      <c r="B205" s="14" t="s">
        <v>199</v>
      </c>
      <c r="C205" s="15" t="s">
        <v>200</v>
      </c>
      <c r="D205" s="17">
        <v>300</v>
      </c>
      <c r="E205" s="16">
        <v>30</v>
      </c>
      <c r="F205" s="16">
        <v>25</v>
      </c>
      <c r="G205" s="17">
        <v>20</v>
      </c>
      <c r="H205" s="17">
        <v>225</v>
      </c>
      <c r="I205" s="13"/>
    </row>
    <row r="206" spans="2:9" ht="15" customHeight="1">
      <c r="B206" s="14" t="s">
        <v>201</v>
      </c>
      <c r="C206" s="15" t="s">
        <v>202</v>
      </c>
      <c r="D206" s="17">
        <v>100</v>
      </c>
      <c r="E206" s="16">
        <v>0</v>
      </c>
      <c r="F206" s="16">
        <v>0</v>
      </c>
      <c r="G206" s="17">
        <v>0</v>
      </c>
      <c r="H206" s="17">
        <v>100</v>
      </c>
      <c r="I206" s="13"/>
    </row>
    <row r="207" spans="2:13" ht="15" customHeight="1">
      <c r="B207" s="14" t="s">
        <v>203</v>
      </c>
      <c r="C207" s="15" t="s">
        <v>204</v>
      </c>
      <c r="D207" s="17">
        <v>121530</v>
      </c>
      <c r="E207" s="16">
        <v>27872</v>
      </c>
      <c r="F207" s="16">
        <v>17098</v>
      </c>
      <c r="G207" s="17">
        <v>24356</v>
      </c>
      <c r="H207" s="17">
        <v>52204</v>
      </c>
      <c r="I207" s="13">
        <v>121530</v>
      </c>
      <c r="J207" s="1">
        <v>27872</v>
      </c>
      <c r="K207" s="1">
        <v>17098</v>
      </c>
      <c r="L207" s="1">
        <v>24356</v>
      </c>
      <c r="M207" s="1">
        <v>52204</v>
      </c>
    </row>
    <row r="208" spans="2:9" ht="15" customHeight="1">
      <c r="B208" s="14" t="s">
        <v>290</v>
      </c>
      <c r="C208" s="15" t="s">
        <v>291</v>
      </c>
      <c r="D208" s="17">
        <v>61794</v>
      </c>
      <c r="E208" s="16">
        <v>11611</v>
      </c>
      <c r="F208" s="16">
        <v>17098</v>
      </c>
      <c r="G208" s="17">
        <v>16202</v>
      </c>
      <c r="H208" s="17">
        <v>16883</v>
      </c>
      <c r="I208" s="13"/>
    </row>
    <row r="209" spans="2:9" ht="15" customHeight="1">
      <c r="B209" s="14" t="s">
        <v>292</v>
      </c>
      <c r="C209" s="15" t="s">
        <v>293</v>
      </c>
      <c r="D209" s="17">
        <v>59736</v>
      </c>
      <c r="E209" s="16">
        <v>16261</v>
      </c>
      <c r="F209" s="16">
        <v>0</v>
      </c>
      <c r="G209" s="17">
        <v>8154</v>
      </c>
      <c r="H209" s="17">
        <v>35321</v>
      </c>
      <c r="I209" s="13"/>
    </row>
    <row r="210" spans="2:9" ht="15.75" customHeight="1">
      <c r="B210" s="32" t="s">
        <v>174</v>
      </c>
      <c r="C210" s="32"/>
      <c r="D210" s="17">
        <f>SUM(I186:I209)</f>
        <v>1432661</v>
      </c>
      <c r="E210" s="17">
        <f>SUM(J186:J209)</f>
        <v>380885</v>
      </c>
      <c r="F210" s="17">
        <f>SUM(K186:K209)</f>
        <v>314885</v>
      </c>
      <c r="G210" s="17">
        <f>SUM(L186:L209)</f>
        <v>325583</v>
      </c>
      <c r="H210" s="17">
        <f>SUM(M186:M209)</f>
        <v>411308</v>
      </c>
      <c r="I210" s="13"/>
    </row>
    <row r="211" spans="2:8" ht="15" customHeight="1">
      <c r="B211" s="18"/>
      <c r="C211" s="10"/>
      <c r="D211" s="20"/>
      <c r="E211" s="20"/>
      <c r="F211" s="20"/>
      <c r="G211" s="20"/>
      <c r="H211" s="21"/>
    </row>
    <row r="212" spans="1:13" ht="15" customHeight="1">
      <c r="A212" s="13"/>
      <c r="B212" s="14" t="s">
        <v>211</v>
      </c>
      <c r="C212" s="15" t="s">
        <v>212</v>
      </c>
      <c r="D212" s="17">
        <v>55000</v>
      </c>
      <c r="E212" s="16">
        <v>60000</v>
      </c>
      <c r="F212" s="16">
        <v>0</v>
      </c>
      <c r="G212" s="17">
        <v>0</v>
      </c>
      <c r="H212" s="17">
        <v>-5000</v>
      </c>
      <c r="I212" s="13">
        <v>55000</v>
      </c>
      <c r="J212" s="1">
        <v>60000</v>
      </c>
      <c r="K212" s="1">
        <v>0</v>
      </c>
      <c r="L212" s="1">
        <v>0</v>
      </c>
      <c r="M212" s="1">
        <v>-5000</v>
      </c>
    </row>
    <row r="213" spans="1:9" ht="15.75" customHeight="1">
      <c r="A213" s="13"/>
      <c r="B213" s="14" t="s">
        <v>230</v>
      </c>
      <c r="C213" s="15" t="s">
        <v>231</v>
      </c>
      <c r="D213" s="17">
        <v>55000</v>
      </c>
      <c r="E213" s="16">
        <v>60000</v>
      </c>
      <c r="F213" s="16">
        <v>0</v>
      </c>
      <c r="G213" s="17">
        <v>0</v>
      </c>
      <c r="H213" s="17">
        <v>-5000</v>
      </c>
      <c r="I213" s="13"/>
    </row>
    <row r="214" spans="1:9" ht="15.75" customHeight="1">
      <c r="A214" s="13"/>
      <c r="B214" s="32" t="s">
        <v>221</v>
      </c>
      <c r="C214" s="32"/>
      <c r="D214" s="17">
        <f>SUM(I212:I213)</f>
        <v>55000</v>
      </c>
      <c r="E214" s="17">
        <f>SUM(J212:J213)</f>
        <v>60000</v>
      </c>
      <c r="F214" s="17">
        <f>SUM(K212:K213)</f>
        <v>0</v>
      </c>
      <c r="G214" s="17">
        <f>SUM(L212:L213)</f>
        <v>0</v>
      </c>
      <c r="H214" s="17">
        <f>SUM(M212:M213)</f>
        <v>-5000</v>
      </c>
      <c r="I214" s="13"/>
    </row>
    <row r="215" spans="2:8" ht="15" customHeight="1">
      <c r="B215" s="18"/>
      <c r="C215" s="10"/>
      <c r="D215" s="20"/>
      <c r="E215" s="20"/>
      <c r="F215" s="20"/>
      <c r="G215" s="20"/>
      <c r="H215" s="21"/>
    </row>
    <row r="216" spans="1:9" ht="15.75" customHeight="1">
      <c r="A216" s="3"/>
      <c r="B216" s="31" t="s">
        <v>295</v>
      </c>
      <c r="C216" s="31"/>
      <c r="D216" s="17">
        <f>SUM(D210,D214)</f>
        <v>1487661</v>
      </c>
      <c r="E216" s="17">
        <f>SUM(E210,E214)</f>
        <v>440885</v>
      </c>
      <c r="F216" s="17">
        <f>SUM(F210,F214)</f>
        <v>314885</v>
      </c>
      <c r="G216" s="17">
        <f>SUM(G210,G214)</f>
        <v>325583</v>
      </c>
      <c r="H216" s="17">
        <f>SUM(H210,H214)</f>
        <v>406308</v>
      </c>
      <c r="I216" s="3"/>
    </row>
    <row r="217" spans="1:9" ht="15.75" customHeight="1">
      <c r="A217" s="3"/>
      <c r="B217" s="18"/>
      <c r="C217" s="19"/>
      <c r="D217" s="20"/>
      <c r="E217" s="20"/>
      <c r="F217" s="20"/>
      <c r="G217" s="20"/>
      <c r="H217" s="21"/>
      <c r="I217" s="3"/>
    </row>
    <row r="218" spans="1:9" ht="15.75" customHeight="1">
      <c r="A218" s="3"/>
      <c r="B218" s="31" t="s">
        <v>296</v>
      </c>
      <c r="C218" s="31"/>
      <c r="D218" s="17">
        <f>SUM(D216)</f>
        <v>1487661</v>
      </c>
      <c r="E218" s="17">
        <f>SUM(E216)</f>
        <v>440885</v>
      </c>
      <c r="F218" s="17">
        <f>SUM(F216)</f>
        <v>314885</v>
      </c>
      <c r="G218" s="17">
        <f>SUM(G216)</f>
        <v>325583</v>
      </c>
      <c r="H218" s="17">
        <f>SUM(H216)</f>
        <v>406308</v>
      </c>
      <c r="I218" s="13"/>
    </row>
    <row r="219" spans="1:9" ht="15.75" customHeight="1">
      <c r="A219" s="3"/>
      <c r="B219" s="18"/>
      <c r="C219" s="19"/>
      <c r="D219" s="20"/>
      <c r="E219" s="20"/>
      <c r="F219" s="20"/>
      <c r="G219" s="20"/>
      <c r="H219" s="21"/>
      <c r="I219" s="3"/>
    </row>
    <row r="220" spans="1:9" ht="15.75" customHeight="1">
      <c r="A220" s="13"/>
      <c r="B220" s="33" t="s">
        <v>297</v>
      </c>
      <c r="C220" s="33"/>
      <c r="D220" s="33"/>
      <c r="E220" s="33"/>
      <c r="F220" s="33"/>
      <c r="G220" s="33"/>
      <c r="H220" s="33"/>
      <c r="I220" s="3"/>
    </row>
    <row r="221" spans="1:9" ht="15.75" customHeight="1">
      <c r="A221" s="13"/>
      <c r="B221" s="34" t="s">
        <v>298</v>
      </c>
      <c r="C221" s="34"/>
      <c r="D221" s="34"/>
      <c r="E221" s="34"/>
      <c r="F221" s="34"/>
      <c r="G221" s="34"/>
      <c r="H221" s="34"/>
      <c r="I221" s="3"/>
    </row>
    <row r="222" spans="1:13" ht="15" customHeight="1">
      <c r="A222" s="13"/>
      <c r="B222" s="14" t="s">
        <v>145</v>
      </c>
      <c r="C222" s="15" t="s">
        <v>17</v>
      </c>
      <c r="D222" s="17">
        <v>21198</v>
      </c>
      <c r="E222" s="16">
        <v>5273</v>
      </c>
      <c r="F222" s="16">
        <v>5273</v>
      </c>
      <c r="G222" s="17">
        <v>5274</v>
      </c>
      <c r="H222" s="17">
        <v>5378</v>
      </c>
      <c r="I222" s="13">
        <v>21198</v>
      </c>
      <c r="J222" s="1">
        <v>5273</v>
      </c>
      <c r="K222" s="1">
        <v>5273</v>
      </c>
      <c r="L222" s="1">
        <v>5274</v>
      </c>
      <c r="M222" s="1">
        <v>5378</v>
      </c>
    </row>
    <row r="223" spans="1:9" ht="15.75" customHeight="1">
      <c r="A223" s="13"/>
      <c r="B223" s="14" t="s">
        <v>146</v>
      </c>
      <c r="C223" s="15" t="s">
        <v>147</v>
      </c>
      <c r="D223" s="17">
        <v>21198</v>
      </c>
      <c r="E223" s="16">
        <v>5273</v>
      </c>
      <c r="F223" s="16">
        <v>5273</v>
      </c>
      <c r="G223" s="17">
        <v>5274</v>
      </c>
      <c r="H223" s="17">
        <v>5378</v>
      </c>
      <c r="I223" s="13"/>
    </row>
    <row r="224" spans="1:13" ht="15" customHeight="1">
      <c r="A224" s="13"/>
      <c r="B224" s="14" t="s">
        <v>150</v>
      </c>
      <c r="C224" s="15" t="s">
        <v>151</v>
      </c>
      <c r="D224" s="17">
        <v>924</v>
      </c>
      <c r="E224" s="16">
        <v>3000</v>
      </c>
      <c r="F224" s="16">
        <v>3000</v>
      </c>
      <c r="G224" s="17">
        <v>3000</v>
      </c>
      <c r="H224" s="17">
        <v>-8076</v>
      </c>
      <c r="I224" s="13">
        <v>924</v>
      </c>
      <c r="J224" s="1">
        <v>3000</v>
      </c>
      <c r="K224" s="1">
        <v>3000</v>
      </c>
      <c r="L224" s="1">
        <v>3000</v>
      </c>
      <c r="M224" s="1">
        <v>-8076</v>
      </c>
    </row>
    <row r="225" spans="2:9" ht="15" customHeight="1">
      <c r="B225" s="14" t="s">
        <v>152</v>
      </c>
      <c r="C225" s="15" t="s">
        <v>153</v>
      </c>
      <c r="D225" s="17">
        <v>924</v>
      </c>
      <c r="E225" s="16">
        <v>3000</v>
      </c>
      <c r="F225" s="16">
        <v>3000</v>
      </c>
      <c r="G225" s="17">
        <v>3000</v>
      </c>
      <c r="H225" s="17">
        <v>-8076</v>
      </c>
      <c r="I225" s="13"/>
    </row>
    <row r="226" spans="2:13" ht="15" customHeight="1">
      <c r="B226" s="14" t="s">
        <v>154</v>
      </c>
      <c r="C226" s="15" t="s">
        <v>155</v>
      </c>
      <c r="D226" s="17">
        <v>3924</v>
      </c>
      <c r="E226" s="16">
        <v>1622</v>
      </c>
      <c r="F226" s="16">
        <v>1622</v>
      </c>
      <c r="G226" s="17">
        <v>1622</v>
      </c>
      <c r="H226" s="17">
        <v>-942</v>
      </c>
      <c r="I226" s="13">
        <v>3924</v>
      </c>
      <c r="J226" s="1">
        <v>1622</v>
      </c>
      <c r="K226" s="1">
        <v>1622</v>
      </c>
      <c r="L226" s="1">
        <v>1622</v>
      </c>
      <c r="M226" s="1">
        <v>-942</v>
      </c>
    </row>
    <row r="227" spans="2:9" ht="15" customHeight="1">
      <c r="B227" s="14" t="s">
        <v>156</v>
      </c>
      <c r="C227" s="15" t="s">
        <v>157</v>
      </c>
      <c r="D227" s="17">
        <v>2372</v>
      </c>
      <c r="E227" s="16">
        <v>993</v>
      </c>
      <c r="F227" s="16">
        <v>993</v>
      </c>
      <c r="G227" s="17">
        <v>993</v>
      </c>
      <c r="H227" s="17">
        <v>-607</v>
      </c>
      <c r="I227" s="13"/>
    </row>
    <row r="228" spans="2:9" ht="15" customHeight="1">
      <c r="B228" s="14" t="s">
        <v>158</v>
      </c>
      <c r="C228" s="15" t="s">
        <v>159</v>
      </c>
      <c r="D228" s="17">
        <v>980</v>
      </c>
      <c r="E228" s="16">
        <v>397</v>
      </c>
      <c r="F228" s="16">
        <v>397</v>
      </c>
      <c r="G228" s="17">
        <v>397</v>
      </c>
      <c r="H228" s="17">
        <v>-211</v>
      </c>
      <c r="I228" s="13"/>
    </row>
    <row r="229" spans="2:9" ht="15" customHeight="1">
      <c r="B229" s="14" t="s">
        <v>160</v>
      </c>
      <c r="C229" s="15" t="s">
        <v>161</v>
      </c>
      <c r="D229" s="17">
        <v>572</v>
      </c>
      <c r="E229" s="16">
        <v>232</v>
      </c>
      <c r="F229" s="16">
        <v>232</v>
      </c>
      <c r="G229" s="17">
        <v>232</v>
      </c>
      <c r="H229" s="17">
        <v>-124</v>
      </c>
      <c r="I229" s="13"/>
    </row>
    <row r="230" spans="2:13" ht="15" customHeight="1">
      <c r="B230" s="14" t="s">
        <v>162</v>
      </c>
      <c r="C230" s="15" t="s">
        <v>163</v>
      </c>
      <c r="D230" s="17">
        <v>744205</v>
      </c>
      <c r="E230" s="16">
        <v>195200</v>
      </c>
      <c r="F230" s="16">
        <v>90150</v>
      </c>
      <c r="G230" s="17">
        <v>88150</v>
      </c>
      <c r="H230" s="17">
        <v>370705</v>
      </c>
      <c r="I230" s="13">
        <v>744205</v>
      </c>
      <c r="J230" s="1">
        <v>195200</v>
      </c>
      <c r="K230" s="1">
        <v>90150</v>
      </c>
      <c r="L230" s="1">
        <v>88150</v>
      </c>
      <c r="M230" s="1">
        <v>370705</v>
      </c>
    </row>
    <row r="231" spans="2:9" ht="15" customHeight="1">
      <c r="B231" s="14" t="s">
        <v>164</v>
      </c>
      <c r="C231" s="15" t="s">
        <v>165</v>
      </c>
      <c r="D231" s="17">
        <v>200</v>
      </c>
      <c r="E231" s="16">
        <v>0</v>
      </c>
      <c r="F231" s="16">
        <v>0</v>
      </c>
      <c r="G231" s="17">
        <v>0</v>
      </c>
      <c r="H231" s="17">
        <v>200</v>
      </c>
      <c r="I231" s="13"/>
    </row>
    <row r="232" spans="2:9" ht="15" customHeight="1">
      <c r="B232" s="14" t="s">
        <v>181</v>
      </c>
      <c r="C232" s="15" t="s">
        <v>182</v>
      </c>
      <c r="D232" s="17">
        <v>369</v>
      </c>
      <c r="E232" s="16">
        <v>150</v>
      </c>
      <c r="F232" s="16">
        <v>150</v>
      </c>
      <c r="G232" s="17">
        <v>150</v>
      </c>
      <c r="H232" s="17">
        <v>-81</v>
      </c>
      <c r="I232" s="13"/>
    </row>
    <row r="233" spans="2:9" ht="15" customHeight="1">
      <c r="B233" s="14" t="s">
        <v>166</v>
      </c>
      <c r="C233" s="15" t="s">
        <v>167</v>
      </c>
      <c r="D233" s="17">
        <v>278701</v>
      </c>
      <c r="E233" s="16">
        <v>73000</v>
      </c>
      <c r="F233" s="16">
        <v>33000</v>
      </c>
      <c r="G233" s="17">
        <v>33000</v>
      </c>
      <c r="H233" s="17">
        <v>139701</v>
      </c>
      <c r="I233" s="13"/>
    </row>
    <row r="234" spans="2:9" ht="15" customHeight="1">
      <c r="B234" s="14" t="s">
        <v>168</v>
      </c>
      <c r="C234" s="15" t="s">
        <v>169</v>
      </c>
      <c r="D234" s="17">
        <v>66807</v>
      </c>
      <c r="E234" s="16">
        <v>14500</v>
      </c>
      <c r="F234" s="16">
        <v>14500</v>
      </c>
      <c r="G234" s="17">
        <v>14500</v>
      </c>
      <c r="H234" s="17">
        <v>23307</v>
      </c>
      <c r="I234" s="13"/>
    </row>
    <row r="235" spans="2:9" ht="15" customHeight="1">
      <c r="B235" s="14" t="s">
        <v>170</v>
      </c>
      <c r="C235" s="15" t="s">
        <v>171</v>
      </c>
      <c r="D235" s="17">
        <v>316247</v>
      </c>
      <c r="E235" s="16">
        <v>101500</v>
      </c>
      <c r="F235" s="16">
        <v>36500</v>
      </c>
      <c r="G235" s="17">
        <v>36500</v>
      </c>
      <c r="H235" s="17">
        <v>141747</v>
      </c>
      <c r="I235" s="13"/>
    </row>
    <row r="236" spans="2:9" ht="15" customHeight="1">
      <c r="B236" s="14" t="s">
        <v>185</v>
      </c>
      <c r="C236" s="15" t="s">
        <v>186</v>
      </c>
      <c r="D236" s="17">
        <v>56900</v>
      </c>
      <c r="E236" s="16">
        <v>6000</v>
      </c>
      <c r="F236" s="16">
        <v>6000</v>
      </c>
      <c r="G236" s="17">
        <v>4000</v>
      </c>
      <c r="H236" s="17">
        <v>40900</v>
      </c>
      <c r="I236" s="13"/>
    </row>
    <row r="237" spans="2:9" ht="15" customHeight="1">
      <c r="B237" s="14" t="s">
        <v>189</v>
      </c>
      <c r="C237" s="15" t="s">
        <v>190</v>
      </c>
      <c r="D237" s="17">
        <v>569</v>
      </c>
      <c r="E237" s="16">
        <v>50</v>
      </c>
      <c r="F237" s="16">
        <v>0</v>
      </c>
      <c r="G237" s="17">
        <v>0</v>
      </c>
      <c r="H237" s="17">
        <v>519</v>
      </c>
      <c r="I237" s="13"/>
    </row>
    <row r="238" spans="2:9" ht="15" customHeight="1">
      <c r="B238" s="14" t="s">
        <v>193</v>
      </c>
      <c r="C238" s="15" t="s">
        <v>194</v>
      </c>
      <c r="D238" s="17">
        <v>24412</v>
      </c>
      <c r="E238" s="16">
        <v>0</v>
      </c>
      <c r="F238" s="16">
        <v>0</v>
      </c>
      <c r="G238" s="17">
        <v>0</v>
      </c>
      <c r="H238" s="17">
        <v>24412</v>
      </c>
      <c r="I238" s="13"/>
    </row>
    <row r="239" spans="2:13" ht="15" customHeight="1">
      <c r="B239" s="14" t="s">
        <v>197</v>
      </c>
      <c r="C239" s="15" t="s">
        <v>198</v>
      </c>
      <c r="D239" s="17">
        <v>-116414</v>
      </c>
      <c r="E239" s="16">
        <v>5300</v>
      </c>
      <c r="F239" s="16">
        <v>5300</v>
      </c>
      <c r="G239" s="17">
        <v>5300</v>
      </c>
      <c r="H239" s="17">
        <v>-132314</v>
      </c>
      <c r="I239" s="13">
        <v>-116414</v>
      </c>
      <c r="J239" s="1">
        <v>5300</v>
      </c>
      <c r="K239" s="1">
        <v>5300</v>
      </c>
      <c r="L239" s="1">
        <v>5300</v>
      </c>
      <c r="M239" s="1">
        <v>-132314</v>
      </c>
    </row>
    <row r="240" spans="2:9" ht="15" customHeight="1">
      <c r="B240" s="14" t="s">
        <v>199</v>
      </c>
      <c r="C240" s="15" t="s">
        <v>200</v>
      </c>
      <c r="D240" s="17">
        <v>-142226</v>
      </c>
      <c r="E240" s="16">
        <v>300</v>
      </c>
      <c r="F240" s="16">
        <v>300</v>
      </c>
      <c r="G240" s="17">
        <v>300</v>
      </c>
      <c r="H240" s="17">
        <v>-143126</v>
      </c>
      <c r="I240" s="13"/>
    </row>
    <row r="241" spans="2:9" ht="15" customHeight="1">
      <c r="B241" s="14" t="s">
        <v>201</v>
      </c>
      <c r="C241" s="15" t="s">
        <v>202</v>
      </c>
      <c r="D241" s="17">
        <v>25812</v>
      </c>
      <c r="E241" s="16">
        <v>5000</v>
      </c>
      <c r="F241" s="16">
        <v>5000</v>
      </c>
      <c r="G241" s="17">
        <v>5000</v>
      </c>
      <c r="H241" s="17">
        <v>10812</v>
      </c>
      <c r="I241" s="13"/>
    </row>
    <row r="242" spans="2:9" ht="15.75" customHeight="1">
      <c r="B242" s="32" t="s">
        <v>174</v>
      </c>
      <c r="C242" s="32"/>
      <c r="D242" s="17">
        <f>SUM(I222:I241)</f>
        <v>653837</v>
      </c>
      <c r="E242" s="17">
        <f>SUM(J222:J241)</f>
        <v>210395</v>
      </c>
      <c r="F242" s="17">
        <f>SUM(K222:K241)</f>
        <v>105345</v>
      </c>
      <c r="G242" s="17">
        <f>SUM(L222:L241)</f>
        <v>103346</v>
      </c>
      <c r="H242" s="17">
        <f>SUM(M222:M241)</f>
        <v>234751</v>
      </c>
      <c r="I242" s="13"/>
    </row>
    <row r="243" spans="2:8" ht="15" customHeight="1">
      <c r="B243" s="18"/>
      <c r="C243" s="10"/>
      <c r="D243" s="20"/>
      <c r="E243" s="20"/>
      <c r="F243" s="20"/>
      <c r="G243" s="20"/>
      <c r="H243" s="21"/>
    </row>
    <row r="244" spans="1:13" ht="15" customHeight="1">
      <c r="A244" s="13"/>
      <c r="B244" s="14" t="s">
        <v>208</v>
      </c>
      <c r="C244" s="15" t="s">
        <v>209</v>
      </c>
      <c r="D244" s="17">
        <v>4608</v>
      </c>
      <c r="E244" s="16">
        <v>0</v>
      </c>
      <c r="F244" s="16">
        <v>0</v>
      </c>
      <c r="G244" s="17">
        <v>0</v>
      </c>
      <c r="H244" s="17">
        <v>4608</v>
      </c>
      <c r="I244" s="13">
        <v>4608</v>
      </c>
      <c r="J244" s="1">
        <v>0</v>
      </c>
      <c r="K244" s="1">
        <v>0</v>
      </c>
      <c r="L244" s="1">
        <v>0</v>
      </c>
      <c r="M244" s="1">
        <v>4608</v>
      </c>
    </row>
    <row r="245" spans="1:9" ht="15.75" customHeight="1">
      <c r="A245" s="13"/>
      <c r="B245" s="32" t="s">
        <v>210</v>
      </c>
      <c r="C245" s="32"/>
      <c r="D245" s="17">
        <f>SUM(I244)</f>
        <v>4608</v>
      </c>
      <c r="E245" s="17">
        <f>SUM(J244)</f>
        <v>0</v>
      </c>
      <c r="F245" s="17">
        <f>SUM(K244)</f>
        <v>0</v>
      </c>
      <c r="G245" s="17">
        <f>SUM(L244)</f>
        <v>0</v>
      </c>
      <c r="H245" s="17">
        <f>SUM(M244)</f>
        <v>4608</v>
      </c>
      <c r="I245" s="13"/>
    </row>
    <row r="246" spans="1:8" ht="15" customHeight="1">
      <c r="A246" s="13"/>
      <c r="B246" s="18"/>
      <c r="C246" s="10"/>
      <c r="D246" s="20"/>
      <c r="E246" s="20"/>
      <c r="F246" s="20"/>
      <c r="G246" s="20"/>
      <c r="H246" s="21"/>
    </row>
    <row r="247" spans="1:13" ht="15" customHeight="1">
      <c r="A247" s="13"/>
      <c r="B247" s="14" t="s">
        <v>238</v>
      </c>
      <c r="C247" s="15" t="s">
        <v>239</v>
      </c>
      <c r="D247" s="17">
        <v>2850374</v>
      </c>
      <c r="E247" s="16">
        <v>0</v>
      </c>
      <c r="F247" s="16">
        <v>627221</v>
      </c>
      <c r="G247" s="17">
        <v>785329</v>
      </c>
      <c r="H247" s="17">
        <v>1437824</v>
      </c>
      <c r="I247" s="13">
        <v>2850374</v>
      </c>
      <c r="J247" s="1">
        <v>0</v>
      </c>
      <c r="K247" s="1">
        <v>627221</v>
      </c>
      <c r="L247" s="1">
        <v>785329</v>
      </c>
      <c r="M247" s="1">
        <v>1437824</v>
      </c>
    </row>
    <row r="248" spans="1:13" ht="15.75" customHeight="1">
      <c r="A248" s="13"/>
      <c r="B248" s="14" t="s">
        <v>211</v>
      </c>
      <c r="C248" s="15" t="s">
        <v>212</v>
      </c>
      <c r="D248" s="17">
        <v>1457542</v>
      </c>
      <c r="E248" s="16">
        <v>365840</v>
      </c>
      <c r="F248" s="16">
        <v>382285</v>
      </c>
      <c r="G248" s="17">
        <v>413636</v>
      </c>
      <c r="H248" s="17">
        <v>295781</v>
      </c>
      <c r="I248" s="13">
        <v>1457542</v>
      </c>
      <c r="J248" s="1">
        <v>365840</v>
      </c>
      <c r="K248" s="1">
        <v>382285</v>
      </c>
      <c r="L248" s="1">
        <v>413636</v>
      </c>
      <c r="M248" s="1">
        <v>295781</v>
      </c>
    </row>
    <row r="249" spans="1:9" ht="15" customHeight="1">
      <c r="A249" s="13"/>
      <c r="B249" s="14" t="s">
        <v>215</v>
      </c>
      <c r="C249" s="15" t="s">
        <v>216</v>
      </c>
      <c r="D249" s="17">
        <v>76903</v>
      </c>
      <c r="E249" s="16">
        <v>60903</v>
      </c>
      <c r="F249" s="16">
        <v>0</v>
      </c>
      <c r="G249" s="17">
        <v>17835</v>
      </c>
      <c r="H249" s="17">
        <v>-1835</v>
      </c>
      <c r="I249" s="13"/>
    </row>
    <row r="250" spans="2:9" ht="15" customHeight="1">
      <c r="B250" s="14" t="s">
        <v>240</v>
      </c>
      <c r="C250" s="15" t="s">
        <v>241</v>
      </c>
      <c r="D250" s="17">
        <v>1380639</v>
      </c>
      <c r="E250" s="16">
        <v>304937</v>
      </c>
      <c r="F250" s="16">
        <v>382285</v>
      </c>
      <c r="G250" s="17">
        <v>395801</v>
      </c>
      <c r="H250" s="17">
        <v>297616</v>
      </c>
      <c r="I250" s="13"/>
    </row>
    <row r="251" spans="2:9" ht="15.75" customHeight="1">
      <c r="B251" s="32" t="s">
        <v>221</v>
      </c>
      <c r="C251" s="32"/>
      <c r="D251" s="17">
        <f>SUM(I247:I250)</f>
        <v>4307916</v>
      </c>
      <c r="E251" s="17">
        <f>SUM(J247:J250)</f>
        <v>365840</v>
      </c>
      <c r="F251" s="17">
        <f>SUM(K247:K250)</f>
        <v>1009506</v>
      </c>
      <c r="G251" s="17">
        <f>SUM(L247:L250)</f>
        <v>1198965</v>
      </c>
      <c r="H251" s="17">
        <f>SUM(M247:M250)</f>
        <v>1733605</v>
      </c>
      <c r="I251" s="13"/>
    </row>
    <row r="252" spans="2:8" ht="15" customHeight="1">
      <c r="B252" s="18"/>
      <c r="C252" s="10"/>
      <c r="D252" s="20"/>
      <c r="E252" s="20"/>
      <c r="F252" s="20"/>
      <c r="G252" s="20"/>
      <c r="H252" s="21"/>
    </row>
    <row r="253" spans="1:9" ht="15.75" customHeight="1">
      <c r="A253" s="3"/>
      <c r="B253" s="31" t="s">
        <v>307</v>
      </c>
      <c r="C253" s="31"/>
      <c r="D253" s="17">
        <f>SUM(D242,D245,D251)</f>
        <v>4966361</v>
      </c>
      <c r="E253" s="17">
        <f>SUM(E242,E245,E251)</f>
        <v>576235</v>
      </c>
      <c r="F253" s="17">
        <f>SUM(F242,F245,F251)</f>
        <v>1114851</v>
      </c>
      <c r="G253" s="17">
        <f>SUM(G242,G245,G251)</f>
        <v>1302311</v>
      </c>
      <c r="H253" s="17">
        <f>SUM(H242,H245,H251)</f>
        <v>1972964</v>
      </c>
      <c r="I253" s="3"/>
    </row>
    <row r="254" spans="1:9" ht="15.75" customHeight="1">
      <c r="A254" s="3"/>
      <c r="B254" s="18"/>
      <c r="C254" s="19"/>
      <c r="D254" s="20"/>
      <c r="E254" s="20"/>
      <c r="F254" s="20"/>
      <c r="G254" s="20"/>
      <c r="H254" s="21"/>
      <c r="I254" s="3"/>
    </row>
    <row r="255" spans="1:9" ht="15.75" customHeight="1">
      <c r="A255" s="13"/>
      <c r="B255" s="34" t="s">
        <v>308</v>
      </c>
      <c r="C255" s="34"/>
      <c r="D255" s="34"/>
      <c r="E255" s="34"/>
      <c r="F255" s="34"/>
      <c r="G255" s="34"/>
      <c r="H255" s="34"/>
      <c r="I255" s="3"/>
    </row>
    <row r="256" spans="1:13" ht="15" customHeight="1">
      <c r="A256" s="13"/>
      <c r="B256" s="14" t="s">
        <v>145</v>
      </c>
      <c r="C256" s="15" t="s">
        <v>17</v>
      </c>
      <c r="D256" s="17">
        <v>115982</v>
      </c>
      <c r="E256" s="16">
        <v>27513</v>
      </c>
      <c r="F256" s="16">
        <v>27513</v>
      </c>
      <c r="G256" s="17">
        <v>27513</v>
      </c>
      <c r="H256" s="17">
        <v>33443</v>
      </c>
      <c r="I256" s="13">
        <v>115982</v>
      </c>
      <c r="J256" s="1">
        <v>27513</v>
      </c>
      <c r="K256" s="1">
        <v>27513</v>
      </c>
      <c r="L256" s="1">
        <v>27513</v>
      </c>
      <c r="M256" s="1">
        <v>33443</v>
      </c>
    </row>
    <row r="257" spans="1:9" ht="15.75" customHeight="1">
      <c r="A257" s="13"/>
      <c r="B257" s="14" t="s">
        <v>146</v>
      </c>
      <c r="C257" s="15" t="s">
        <v>147</v>
      </c>
      <c r="D257" s="17">
        <v>115982</v>
      </c>
      <c r="E257" s="16">
        <v>27513</v>
      </c>
      <c r="F257" s="16">
        <v>27513</v>
      </c>
      <c r="G257" s="17">
        <v>27513</v>
      </c>
      <c r="H257" s="17">
        <v>33443</v>
      </c>
      <c r="I257" s="13"/>
    </row>
    <row r="258" spans="1:13" ht="15" customHeight="1">
      <c r="A258" s="13"/>
      <c r="B258" s="14" t="s">
        <v>150</v>
      </c>
      <c r="C258" s="15" t="s">
        <v>151</v>
      </c>
      <c r="D258" s="17">
        <v>0</v>
      </c>
      <c r="E258" s="16">
        <v>250</v>
      </c>
      <c r="F258" s="16">
        <v>250</v>
      </c>
      <c r="G258" s="17">
        <v>250</v>
      </c>
      <c r="H258" s="17">
        <v>-750</v>
      </c>
      <c r="I258" s="13">
        <v>0</v>
      </c>
      <c r="J258" s="1">
        <v>250</v>
      </c>
      <c r="K258" s="1">
        <v>250</v>
      </c>
      <c r="L258" s="1">
        <v>250</v>
      </c>
      <c r="M258" s="1">
        <v>-750</v>
      </c>
    </row>
    <row r="259" spans="2:9" ht="15" customHeight="1">
      <c r="B259" s="14" t="s">
        <v>152</v>
      </c>
      <c r="C259" s="15" t="s">
        <v>153</v>
      </c>
      <c r="D259" s="17">
        <v>0</v>
      </c>
      <c r="E259" s="16">
        <v>250</v>
      </c>
      <c r="F259" s="16">
        <v>250</v>
      </c>
      <c r="G259" s="17">
        <v>250</v>
      </c>
      <c r="H259" s="17">
        <v>-750</v>
      </c>
      <c r="I259" s="13"/>
    </row>
    <row r="260" spans="2:13" ht="15" customHeight="1">
      <c r="B260" s="14" t="s">
        <v>154</v>
      </c>
      <c r="C260" s="15" t="s">
        <v>155</v>
      </c>
      <c r="D260" s="17">
        <v>21470</v>
      </c>
      <c r="E260" s="16">
        <v>6279</v>
      </c>
      <c r="F260" s="16">
        <v>6279</v>
      </c>
      <c r="G260" s="17">
        <v>6282</v>
      </c>
      <c r="H260" s="17">
        <v>2630</v>
      </c>
      <c r="I260" s="13">
        <v>21470</v>
      </c>
      <c r="J260" s="1">
        <v>6279</v>
      </c>
      <c r="K260" s="1">
        <v>6279</v>
      </c>
      <c r="L260" s="1">
        <v>6282</v>
      </c>
      <c r="M260" s="1">
        <v>2630</v>
      </c>
    </row>
    <row r="261" spans="2:9" ht="15" customHeight="1">
      <c r="B261" s="14" t="s">
        <v>156</v>
      </c>
      <c r="C261" s="15" t="s">
        <v>157</v>
      </c>
      <c r="D261" s="17">
        <v>13464</v>
      </c>
      <c r="E261" s="16">
        <v>4170</v>
      </c>
      <c r="F261" s="16">
        <v>4170</v>
      </c>
      <c r="G261" s="17">
        <v>4171</v>
      </c>
      <c r="H261" s="17">
        <v>953</v>
      </c>
      <c r="I261" s="13"/>
    </row>
    <row r="262" spans="2:9" ht="15" customHeight="1">
      <c r="B262" s="14" t="s">
        <v>158</v>
      </c>
      <c r="C262" s="15" t="s">
        <v>159</v>
      </c>
      <c r="D262" s="17">
        <v>5382</v>
      </c>
      <c r="E262" s="16">
        <v>1332</v>
      </c>
      <c r="F262" s="16">
        <v>1332</v>
      </c>
      <c r="G262" s="17">
        <v>1333</v>
      </c>
      <c r="H262" s="17">
        <v>1385</v>
      </c>
      <c r="I262" s="13"/>
    </row>
    <row r="263" spans="2:9" ht="15" customHeight="1">
      <c r="B263" s="14" t="s">
        <v>160</v>
      </c>
      <c r="C263" s="15" t="s">
        <v>161</v>
      </c>
      <c r="D263" s="17">
        <v>2624</v>
      </c>
      <c r="E263" s="16">
        <v>777</v>
      </c>
      <c r="F263" s="16">
        <v>777</v>
      </c>
      <c r="G263" s="17">
        <v>778</v>
      </c>
      <c r="H263" s="17">
        <v>292</v>
      </c>
      <c r="I263" s="13"/>
    </row>
    <row r="264" spans="2:13" ht="15" customHeight="1">
      <c r="B264" s="14" t="s">
        <v>162</v>
      </c>
      <c r="C264" s="15" t="s">
        <v>163</v>
      </c>
      <c r="D264" s="17">
        <v>344525</v>
      </c>
      <c r="E264" s="16">
        <v>78231</v>
      </c>
      <c r="F264" s="16">
        <v>59069</v>
      </c>
      <c r="G264" s="17">
        <v>56569</v>
      </c>
      <c r="H264" s="17">
        <v>150656</v>
      </c>
      <c r="I264" s="13">
        <v>344525</v>
      </c>
      <c r="J264" s="1">
        <v>78231</v>
      </c>
      <c r="K264" s="1">
        <v>59069</v>
      </c>
      <c r="L264" s="1">
        <v>56569</v>
      </c>
      <c r="M264" s="1">
        <v>150656</v>
      </c>
    </row>
    <row r="265" spans="2:9" ht="15" customHeight="1">
      <c r="B265" s="14" t="s">
        <v>164</v>
      </c>
      <c r="C265" s="15" t="s">
        <v>165</v>
      </c>
      <c r="D265" s="17">
        <v>465</v>
      </c>
      <c r="E265" s="16">
        <v>0</v>
      </c>
      <c r="F265" s="16">
        <v>0</v>
      </c>
      <c r="G265" s="17">
        <v>0</v>
      </c>
      <c r="H265" s="17">
        <v>465</v>
      </c>
      <c r="I265" s="13"/>
    </row>
    <row r="266" spans="2:9" ht="15" customHeight="1">
      <c r="B266" s="14" t="s">
        <v>181</v>
      </c>
      <c r="C266" s="15" t="s">
        <v>182</v>
      </c>
      <c r="D266" s="17">
        <v>2004</v>
      </c>
      <c r="E266" s="16">
        <v>2200</v>
      </c>
      <c r="F266" s="16">
        <v>0</v>
      </c>
      <c r="G266" s="17">
        <v>0</v>
      </c>
      <c r="H266" s="17">
        <v>-196</v>
      </c>
      <c r="I266" s="13"/>
    </row>
    <row r="267" spans="2:9" ht="15" customHeight="1">
      <c r="B267" s="14" t="s">
        <v>166</v>
      </c>
      <c r="C267" s="15" t="s">
        <v>167</v>
      </c>
      <c r="D267" s="17">
        <v>98622</v>
      </c>
      <c r="E267" s="16">
        <v>3750</v>
      </c>
      <c r="F267" s="16">
        <v>3750</v>
      </c>
      <c r="G267" s="17">
        <v>1250</v>
      </c>
      <c r="H267" s="17">
        <v>89872</v>
      </c>
      <c r="I267" s="13"/>
    </row>
    <row r="268" spans="2:9" ht="15" customHeight="1">
      <c r="B268" s="14" t="s">
        <v>168</v>
      </c>
      <c r="C268" s="15" t="s">
        <v>169</v>
      </c>
      <c r="D268" s="17">
        <v>4141</v>
      </c>
      <c r="E268" s="16">
        <v>8750</v>
      </c>
      <c r="F268" s="16">
        <v>7750</v>
      </c>
      <c r="G268" s="17">
        <v>7750</v>
      </c>
      <c r="H268" s="17">
        <v>-20109</v>
      </c>
      <c r="I268" s="13"/>
    </row>
    <row r="269" spans="2:9" ht="15" customHeight="1">
      <c r="B269" s="14" t="s">
        <v>170</v>
      </c>
      <c r="C269" s="15" t="s">
        <v>171</v>
      </c>
      <c r="D269" s="17">
        <v>218986</v>
      </c>
      <c r="E269" s="16">
        <v>60706</v>
      </c>
      <c r="F269" s="16">
        <v>46544</v>
      </c>
      <c r="G269" s="17">
        <v>46544</v>
      </c>
      <c r="H269" s="17">
        <v>65192</v>
      </c>
      <c r="I269" s="13"/>
    </row>
    <row r="270" spans="2:9" ht="15" customHeight="1">
      <c r="B270" s="14" t="s">
        <v>185</v>
      </c>
      <c r="C270" s="15" t="s">
        <v>186</v>
      </c>
      <c r="D270" s="17">
        <v>12522</v>
      </c>
      <c r="E270" s="16">
        <v>2000</v>
      </c>
      <c r="F270" s="16">
        <v>1000</v>
      </c>
      <c r="G270" s="17">
        <v>1000</v>
      </c>
      <c r="H270" s="17">
        <v>8522</v>
      </c>
      <c r="I270" s="13"/>
    </row>
    <row r="271" spans="2:9" ht="15" customHeight="1">
      <c r="B271" s="14" t="s">
        <v>172</v>
      </c>
      <c r="C271" s="15" t="s">
        <v>173</v>
      </c>
      <c r="D271" s="17">
        <v>0</v>
      </c>
      <c r="E271" s="16">
        <v>25</v>
      </c>
      <c r="F271" s="16">
        <v>25</v>
      </c>
      <c r="G271" s="17">
        <v>25</v>
      </c>
      <c r="H271" s="17">
        <v>-75</v>
      </c>
      <c r="I271" s="13"/>
    </row>
    <row r="272" spans="2:9" ht="15" customHeight="1">
      <c r="B272" s="14" t="s">
        <v>189</v>
      </c>
      <c r="C272" s="15" t="s">
        <v>190</v>
      </c>
      <c r="D272" s="17">
        <v>1785</v>
      </c>
      <c r="E272" s="16">
        <v>800</v>
      </c>
      <c r="F272" s="16">
        <v>0</v>
      </c>
      <c r="G272" s="17">
        <v>0</v>
      </c>
      <c r="H272" s="17">
        <v>985</v>
      </c>
      <c r="I272" s="13"/>
    </row>
    <row r="273" spans="2:9" ht="15" customHeight="1">
      <c r="B273" s="14" t="s">
        <v>193</v>
      </c>
      <c r="C273" s="15" t="s">
        <v>194</v>
      </c>
      <c r="D273" s="17">
        <v>6000</v>
      </c>
      <c r="E273" s="16">
        <v>0</v>
      </c>
      <c r="F273" s="16">
        <v>0</v>
      </c>
      <c r="G273" s="17">
        <v>0</v>
      </c>
      <c r="H273" s="17">
        <v>6000</v>
      </c>
      <c r="I273" s="13"/>
    </row>
    <row r="274" spans="2:13" ht="15" customHeight="1">
      <c r="B274" s="14" t="s">
        <v>197</v>
      </c>
      <c r="C274" s="15" t="s">
        <v>198</v>
      </c>
      <c r="D274" s="17">
        <v>100</v>
      </c>
      <c r="E274" s="16">
        <v>75</v>
      </c>
      <c r="F274" s="16">
        <v>75</v>
      </c>
      <c r="G274" s="17">
        <v>75</v>
      </c>
      <c r="H274" s="17">
        <v>-125</v>
      </c>
      <c r="I274" s="13">
        <v>100</v>
      </c>
      <c r="J274" s="1">
        <v>75</v>
      </c>
      <c r="K274" s="1">
        <v>75</v>
      </c>
      <c r="L274" s="1">
        <v>75</v>
      </c>
      <c r="M274" s="1">
        <v>-125</v>
      </c>
    </row>
    <row r="275" spans="2:9" ht="15" customHeight="1">
      <c r="B275" s="14" t="s">
        <v>199</v>
      </c>
      <c r="C275" s="15" t="s">
        <v>200</v>
      </c>
      <c r="D275" s="17">
        <v>0</v>
      </c>
      <c r="E275" s="16">
        <v>75</v>
      </c>
      <c r="F275" s="16">
        <v>75</v>
      </c>
      <c r="G275" s="17">
        <v>75</v>
      </c>
      <c r="H275" s="17">
        <v>-225</v>
      </c>
      <c r="I275" s="13"/>
    </row>
    <row r="276" spans="2:9" ht="15" customHeight="1">
      <c r="B276" s="14" t="s">
        <v>201</v>
      </c>
      <c r="C276" s="15" t="s">
        <v>202</v>
      </c>
      <c r="D276" s="17">
        <v>100</v>
      </c>
      <c r="E276" s="16">
        <v>0</v>
      </c>
      <c r="F276" s="16">
        <v>0</v>
      </c>
      <c r="G276" s="17">
        <v>0</v>
      </c>
      <c r="H276" s="17">
        <v>100</v>
      </c>
      <c r="I276" s="13"/>
    </row>
    <row r="277" spans="2:9" ht="15.75" customHeight="1">
      <c r="B277" s="32" t="s">
        <v>174</v>
      </c>
      <c r="C277" s="32"/>
      <c r="D277" s="17">
        <f>SUM(I256:I276)</f>
        <v>482077</v>
      </c>
      <c r="E277" s="17">
        <f>SUM(J256:J276)</f>
        <v>112348</v>
      </c>
      <c r="F277" s="17">
        <f>SUM(K256:K276)</f>
        <v>93186</v>
      </c>
      <c r="G277" s="17">
        <f>SUM(L256:L276)</f>
        <v>90689</v>
      </c>
      <c r="H277" s="17">
        <f>SUM(M256:M276)</f>
        <v>185854</v>
      </c>
      <c r="I277" s="13"/>
    </row>
    <row r="278" spans="2:8" ht="15" customHeight="1">
      <c r="B278" s="18"/>
      <c r="C278" s="10"/>
      <c r="D278" s="20"/>
      <c r="E278" s="20"/>
      <c r="F278" s="20"/>
      <c r="G278" s="20"/>
      <c r="H278" s="21"/>
    </row>
    <row r="279" spans="1:13" ht="15" customHeight="1">
      <c r="A279" s="13"/>
      <c r="B279" s="14" t="s">
        <v>211</v>
      </c>
      <c r="C279" s="15" t="s">
        <v>212</v>
      </c>
      <c r="D279" s="17">
        <v>13000</v>
      </c>
      <c r="E279" s="16">
        <v>0</v>
      </c>
      <c r="F279" s="16">
        <v>0</v>
      </c>
      <c r="G279" s="17">
        <v>0</v>
      </c>
      <c r="H279" s="17">
        <v>13000</v>
      </c>
      <c r="I279" s="13">
        <v>13000</v>
      </c>
      <c r="J279" s="1">
        <v>0</v>
      </c>
      <c r="K279" s="1">
        <v>0</v>
      </c>
      <c r="L279" s="1">
        <v>0</v>
      </c>
      <c r="M279" s="1">
        <v>13000</v>
      </c>
    </row>
    <row r="280" spans="1:9" ht="15.75" customHeight="1">
      <c r="A280" s="13"/>
      <c r="B280" s="14" t="s">
        <v>215</v>
      </c>
      <c r="C280" s="15" t="s">
        <v>216</v>
      </c>
      <c r="D280" s="17">
        <v>11000</v>
      </c>
      <c r="E280" s="16">
        <v>0</v>
      </c>
      <c r="F280" s="16">
        <v>0</v>
      </c>
      <c r="G280" s="17">
        <v>0</v>
      </c>
      <c r="H280" s="17">
        <v>11000</v>
      </c>
      <c r="I280" s="13"/>
    </row>
    <row r="281" spans="1:9" ht="15" customHeight="1">
      <c r="A281" s="13"/>
      <c r="B281" s="14" t="s">
        <v>230</v>
      </c>
      <c r="C281" s="15" t="s">
        <v>231</v>
      </c>
      <c r="D281" s="17">
        <v>2000</v>
      </c>
      <c r="E281" s="16">
        <v>0</v>
      </c>
      <c r="F281" s="16">
        <v>0</v>
      </c>
      <c r="G281" s="17">
        <v>0</v>
      </c>
      <c r="H281" s="17">
        <v>2000</v>
      </c>
      <c r="I281" s="13"/>
    </row>
    <row r="282" spans="2:9" ht="15.75" customHeight="1">
      <c r="B282" s="32" t="s">
        <v>221</v>
      </c>
      <c r="C282" s="32"/>
      <c r="D282" s="17">
        <f>SUM(I279:I281)</f>
        <v>13000</v>
      </c>
      <c r="E282" s="17">
        <f>SUM(J279:J281)</f>
        <v>0</v>
      </c>
      <c r="F282" s="17">
        <f>SUM(K279:K281)</f>
        <v>0</v>
      </c>
      <c r="G282" s="17">
        <f>SUM(L279:L281)</f>
        <v>0</v>
      </c>
      <c r="H282" s="17">
        <f>SUM(M279:M281)</f>
        <v>13000</v>
      </c>
      <c r="I282" s="13"/>
    </row>
    <row r="283" spans="2:8" ht="15" customHeight="1">
      <c r="B283" s="18"/>
      <c r="C283" s="10"/>
      <c r="D283" s="20"/>
      <c r="E283" s="20"/>
      <c r="F283" s="20"/>
      <c r="G283" s="20"/>
      <c r="H283" s="21"/>
    </row>
    <row r="284" spans="1:9" ht="15.75" customHeight="1">
      <c r="A284" s="3"/>
      <c r="B284" s="31" t="s">
        <v>313</v>
      </c>
      <c r="C284" s="31"/>
      <c r="D284" s="17">
        <f>SUM(D277,D282)</f>
        <v>495077</v>
      </c>
      <c r="E284" s="17">
        <f>SUM(E277,E282)</f>
        <v>112348</v>
      </c>
      <c r="F284" s="17">
        <f>SUM(F277,F282)</f>
        <v>93186</v>
      </c>
      <c r="G284" s="17">
        <f>SUM(G277,G282)</f>
        <v>90689</v>
      </c>
      <c r="H284" s="17">
        <f>SUM(H277,H282)</f>
        <v>198854</v>
      </c>
      <c r="I284" s="3"/>
    </row>
    <row r="285" spans="1:9" ht="15.75" customHeight="1">
      <c r="A285" s="3"/>
      <c r="B285" s="18"/>
      <c r="C285" s="19"/>
      <c r="D285" s="20"/>
      <c r="E285" s="20"/>
      <c r="F285" s="20"/>
      <c r="G285" s="20"/>
      <c r="H285" s="21"/>
      <c r="I285" s="3"/>
    </row>
    <row r="286" spans="1:9" ht="15.75" customHeight="1">
      <c r="A286" s="3"/>
      <c r="B286" s="31" t="s">
        <v>314</v>
      </c>
      <c r="C286" s="31"/>
      <c r="D286" s="17">
        <f>SUM(D253,D284)</f>
        <v>5461438</v>
      </c>
      <c r="E286" s="17">
        <f>SUM(E253,E284)</f>
        <v>688583</v>
      </c>
      <c r="F286" s="17">
        <f>SUM(F253,F284)</f>
        <v>1208037</v>
      </c>
      <c r="G286" s="17">
        <f>SUM(G253,G284)</f>
        <v>1393000</v>
      </c>
      <c r="H286" s="17">
        <f>SUM(H253,H284)</f>
        <v>2171818</v>
      </c>
      <c r="I286" s="13"/>
    </row>
    <row r="287" spans="1:9" ht="15.75" customHeight="1">
      <c r="A287" s="3"/>
      <c r="B287" s="18"/>
      <c r="C287" s="19"/>
      <c r="D287" s="20"/>
      <c r="E287" s="20"/>
      <c r="F287" s="20"/>
      <c r="G287" s="20"/>
      <c r="H287" s="21"/>
      <c r="I287" s="3"/>
    </row>
    <row r="288" spans="1:9" ht="15.75" customHeight="1">
      <c r="A288" s="13"/>
      <c r="B288" s="33" t="s">
        <v>315</v>
      </c>
      <c r="C288" s="33"/>
      <c r="D288" s="33"/>
      <c r="E288" s="33"/>
      <c r="F288" s="33"/>
      <c r="G288" s="33"/>
      <c r="H288" s="33"/>
      <c r="I288" s="3"/>
    </row>
    <row r="289" spans="1:9" ht="15.75" customHeight="1">
      <c r="A289" s="13"/>
      <c r="B289" s="34" t="s">
        <v>316</v>
      </c>
      <c r="C289" s="34"/>
      <c r="D289" s="34"/>
      <c r="E289" s="34"/>
      <c r="F289" s="34"/>
      <c r="G289" s="34"/>
      <c r="H289" s="34"/>
      <c r="I289" s="3"/>
    </row>
    <row r="290" spans="1:13" ht="15" customHeight="1">
      <c r="A290" s="13"/>
      <c r="B290" s="14" t="s">
        <v>145</v>
      </c>
      <c r="C290" s="15" t="s">
        <v>17</v>
      </c>
      <c r="D290" s="17">
        <v>16909</v>
      </c>
      <c r="E290" s="16">
        <v>4200</v>
      </c>
      <c r="F290" s="16">
        <v>4200</v>
      </c>
      <c r="G290" s="17">
        <v>4200</v>
      </c>
      <c r="H290" s="17">
        <v>4309</v>
      </c>
      <c r="I290" s="13">
        <v>16909</v>
      </c>
      <c r="J290" s="1">
        <v>4200</v>
      </c>
      <c r="K290" s="1">
        <v>4200</v>
      </c>
      <c r="L290" s="1">
        <v>4200</v>
      </c>
      <c r="M290" s="1">
        <v>4309</v>
      </c>
    </row>
    <row r="291" spans="1:9" ht="15.75" customHeight="1">
      <c r="A291" s="13"/>
      <c r="B291" s="14" t="s">
        <v>146</v>
      </c>
      <c r="C291" s="15" t="s">
        <v>147</v>
      </c>
      <c r="D291" s="17">
        <v>16909</v>
      </c>
      <c r="E291" s="16">
        <v>4200</v>
      </c>
      <c r="F291" s="16">
        <v>4200</v>
      </c>
      <c r="G291" s="17">
        <v>4200</v>
      </c>
      <c r="H291" s="17">
        <v>4309</v>
      </c>
      <c r="I291" s="13"/>
    </row>
    <row r="292" spans="1:13" ht="15" customHeight="1">
      <c r="A292" s="13"/>
      <c r="B292" s="14" t="s">
        <v>154</v>
      </c>
      <c r="C292" s="15" t="s">
        <v>155</v>
      </c>
      <c r="D292" s="17">
        <v>3263</v>
      </c>
      <c r="E292" s="16">
        <v>823</v>
      </c>
      <c r="F292" s="16">
        <v>824</v>
      </c>
      <c r="G292" s="17">
        <v>823</v>
      </c>
      <c r="H292" s="17">
        <v>793</v>
      </c>
      <c r="I292" s="13">
        <v>3263</v>
      </c>
      <c r="J292" s="1">
        <v>823</v>
      </c>
      <c r="K292" s="1">
        <v>824</v>
      </c>
      <c r="L292" s="1">
        <v>823</v>
      </c>
      <c r="M292" s="1">
        <v>793</v>
      </c>
    </row>
    <row r="293" spans="2:9" ht="15" customHeight="1">
      <c r="B293" s="14" t="s">
        <v>156</v>
      </c>
      <c r="C293" s="15" t="s">
        <v>157</v>
      </c>
      <c r="D293" s="17">
        <v>1968</v>
      </c>
      <c r="E293" s="16">
        <v>504</v>
      </c>
      <c r="F293" s="16">
        <v>504</v>
      </c>
      <c r="G293" s="17">
        <v>504</v>
      </c>
      <c r="H293" s="17">
        <v>456</v>
      </c>
      <c r="I293" s="13"/>
    </row>
    <row r="294" spans="2:9" ht="15" customHeight="1">
      <c r="B294" s="14" t="s">
        <v>158</v>
      </c>
      <c r="C294" s="15" t="s">
        <v>159</v>
      </c>
      <c r="D294" s="17">
        <v>821</v>
      </c>
      <c r="E294" s="16">
        <v>201</v>
      </c>
      <c r="F294" s="16">
        <v>202</v>
      </c>
      <c r="G294" s="17">
        <v>202</v>
      </c>
      <c r="H294" s="17">
        <v>216</v>
      </c>
      <c r="I294" s="13"/>
    </row>
    <row r="295" spans="2:9" ht="15" customHeight="1">
      <c r="B295" s="14" t="s">
        <v>160</v>
      </c>
      <c r="C295" s="15" t="s">
        <v>161</v>
      </c>
      <c r="D295" s="17">
        <v>474</v>
      </c>
      <c r="E295" s="16">
        <v>118</v>
      </c>
      <c r="F295" s="16">
        <v>118</v>
      </c>
      <c r="G295" s="17">
        <v>117</v>
      </c>
      <c r="H295" s="17">
        <v>121</v>
      </c>
      <c r="I295" s="13"/>
    </row>
    <row r="296" spans="2:13" ht="15" customHeight="1">
      <c r="B296" s="14" t="s">
        <v>162</v>
      </c>
      <c r="C296" s="15" t="s">
        <v>163</v>
      </c>
      <c r="D296" s="17">
        <v>19472</v>
      </c>
      <c r="E296" s="16">
        <v>17150</v>
      </c>
      <c r="F296" s="16">
        <v>6650</v>
      </c>
      <c r="G296" s="17">
        <v>6600</v>
      </c>
      <c r="H296" s="17">
        <v>-10928</v>
      </c>
      <c r="I296" s="13">
        <v>19472</v>
      </c>
      <c r="J296" s="1">
        <v>17150</v>
      </c>
      <c r="K296" s="1">
        <v>6650</v>
      </c>
      <c r="L296" s="1">
        <v>6600</v>
      </c>
      <c r="M296" s="1">
        <v>-10928</v>
      </c>
    </row>
    <row r="297" spans="2:9" ht="15" customHeight="1">
      <c r="B297" s="14" t="s">
        <v>166</v>
      </c>
      <c r="C297" s="15" t="s">
        <v>167</v>
      </c>
      <c r="D297" s="17">
        <v>2649</v>
      </c>
      <c r="E297" s="16">
        <v>150</v>
      </c>
      <c r="F297" s="16">
        <v>150</v>
      </c>
      <c r="G297" s="17">
        <v>100</v>
      </c>
      <c r="H297" s="17">
        <v>2249</v>
      </c>
      <c r="I297" s="13"/>
    </row>
    <row r="298" spans="2:9" ht="15" customHeight="1">
      <c r="B298" s="14" t="s">
        <v>168</v>
      </c>
      <c r="C298" s="15" t="s">
        <v>169</v>
      </c>
      <c r="D298" s="17">
        <v>13056</v>
      </c>
      <c r="E298" s="16">
        <v>6000</v>
      </c>
      <c r="F298" s="16">
        <v>6000</v>
      </c>
      <c r="G298" s="17">
        <v>6000</v>
      </c>
      <c r="H298" s="17">
        <v>-4944</v>
      </c>
      <c r="I298" s="13"/>
    </row>
    <row r="299" spans="2:9" ht="15" customHeight="1">
      <c r="B299" s="14" t="s">
        <v>170</v>
      </c>
      <c r="C299" s="15" t="s">
        <v>171</v>
      </c>
      <c r="D299" s="17">
        <v>3767</v>
      </c>
      <c r="E299" s="16">
        <v>0</v>
      </c>
      <c r="F299" s="16">
        <v>0</v>
      </c>
      <c r="G299" s="17">
        <v>0</v>
      </c>
      <c r="H299" s="17">
        <v>3767</v>
      </c>
      <c r="I299" s="13"/>
    </row>
    <row r="300" spans="2:9" ht="15" customHeight="1">
      <c r="B300" s="14" t="s">
        <v>185</v>
      </c>
      <c r="C300" s="15" t="s">
        <v>186</v>
      </c>
      <c r="D300" s="17">
        <v>0</v>
      </c>
      <c r="E300" s="16">
        <v>8500</v>
      </c>
      <c r="F300" s="16">
        <v>500</v>
      </c>
      <c r="G300" s="17">
        <v>500</v>
      </c>
      <c r="H300" s="17">
        <v>-9500</v>
      </c>
      <c r="I300" s="13"/>
    </row>
    <row r="301" spans="2:9" ht="15" customHeight="1">
      <c r="B301" s="14" t="s">
        <v>189</v>
      </c>
      <c r="C301" s="15" t="s">
        <v>190</v>
      </c>
      <c r="D301" s="17">
        <v>0</v>
      </c>
      <c r="E301" s="16">
        <v>2500</v>
      </c>
      <c r="F301" s="16">
        <v>0</v>
      </c>
      <c r="G301" s="17">
        <v>0</v>
      </c>
      <c r="H301" s="17">
        <v>-2500</v>
      </c>
      <c r="I301" s="13"/>
    </row>
    <row r="302" spans="2:9" ht="15.75" customHeight="1">
      <c r="B302" s="32" t="s">
        <v>174</v>
      </c>
      <c r="C302" s="32"/>
      <c r="D302" s="17">
        <f>SUM(I290:I301)</f>
        <v>39644</v>
      </c>
      <c r="E302" s="17">
        <f>SUM(J290:J301)</f>
        <v>22173</v>
      </c>
      <c r="F302" s="17">
        <f>SUM(K290:K301)</f>
        <v>11674</v>
      </c>
      <c r="G302" s="17">
        <f>SUM(L290:L301)</f>
        <v>11623</v>
      </c>
      <c r="H302" s="17">
        <f>SUM(M290:M301)</f>
        <v>-5826</v>
      </c>
      <c r="I302" s="13"/>
    </row>
    <row r="303" spans="2:8" ht="15" customHeight="1">
      <c r="B303" s="18"/>
      <c r="C303" s="10"/>
      <c r="D303" s="20"/>
      <c r="E303" s="20"/>
      <c r="F303" s="20"/>
      <c r="G303" s="20"/>
      <c r="H303" s="21"/>
    </row>
    <row r="304" spans="1:13" ht="15" customHeight="1">
      <c r="A304" s="13"/>
      <c r="B304" s="14" t="s">
        <v>271</v>
      </c>
      <c r="C304" s="15" t="s">
        <v>272</v>
      </c>
      <c r="D304" s="17">
        <v>22900</v>
      </c>
      <c r="E304" s="16">
        <v>5500</v>
      </c>
      <c r="F304" s="16">
        <v>5500</v>
      </c>
      <c r="G304" s="17">
        <v>5500</v>
      </c>
      <c r="H304" s="17">
        <v>6400</v>
      </c>
      <c r="I304" s="13">
        <v>22900</v>
      </c>
      <c r="J304" s="1">
        <v>5500</v>
      </c>
      <c r="K304" s="1">
        <v>5500</v>
      </c>
      <c r="L304" s="1">
        <v>5500</v>
      </c>
      <c r="M304" s="1">
        <v>6400</v>
      </c>
    </row>
    <row r="305" spans="1:9" ht="15.75" customHeight="1">
      <c r="A305" s="13"/>
      <c r="B305" s="14" t="s">
        <v>273</v>
      </c>
      <c r="C305" s="15" t="s">
        <v>274</v>
      </c>
      <c r="D305" s="17">
        <v>22900</v>
      </c>
      <c r="E305" s="16">
        <v>0</v>
      </c>
      <c r="F305" s="16">
        <v>0</v>
      </c>
      <c r="G305" s="17">
        <v>0</v>
      </c>
      <c r="H305" s="17">
        <v>22900</v>
      </c>
      <c r="I305" s="13"/>
    </row>
    <row r="306" spans="1:9" ht="15" customHeight="1">
      <c r="A306" s="13"/>
      <c r="B306" s="14" t="s">
        <v>318</v>
      </c>
      <c r="C306" s="15" t="s">
        <v>319</v>
      </c>
      <c r="D306" s="17">
        <v>0</v>
      </c>
      <c r="E306" s="16">
        <v>5500</v>
      </c>
      <c r="F306" s="16">
        <v>5500</v>
      </c>
      <c r="G306" s="17">
        <v>5500</v>
      </c>
      <c r="H306" s="17">
        <v>-16500</v>
      </c>
      <c r="I306" s="13"/>
    </row>
    <row r="307" spans="2:9" ht="15.75" customHeight="1">
      <c r="B307" s="32" t="s">
        <v>210</v>
      </c>
      <c r="C307" s="32"/>
      <c r="D307" s="17">
        <f>SUM(I304:I306)</f>
        <v>22900</v>
      </c>
      <c r="E307" s="17">
        <f>SUM(J304:J306)</f>
        <v>5500</v>
      </c>
      <c r="F307" s="17">
        <f>SUM(K304:K306)</f>
        <v>5500</v>
      </c>
      <c r="G307" s="17">
        <f>SUM(L304:L306)</f>
        <v>5500</v>
      </c>
      <c r="H307" s="17">
        <f>SUM(M304:M306)</f>
        <v>6400</v>
      </c>
      <c r="I307" s="13"/>
    </row>
    <row r="308" spans="2:8" ht="15" customHeight="1">
      <c r="B308" s="18"/>
      <c r="C308" s="10"/>
      <c r="D308" s="20"/>
      <c r="E308" s="20"/>
      <c r="F308" s="20"/>
      <c r="G308" s="20"/>
      <c r="H308" s="21"/>
    </row>
    <row r="309" spans="1:9" ht="15.75" customHeight="1">
      <c r="A309" s="3"/>
      <c r="B309" s="31" t="s">
        <v>321</v>
      </c>
      <c r="C309" s="31"/>
      <c r="D309" s="17">
        <f>SUM(D302,D307)</f>
        <v>62544</v>
      </c>
      <c r="E309" s="17">
        <f>SUM(E302,E307)</f>
        <v>27673</v>
      </c>
      <c r="F309" s="17">
        <f>SUM(F302,F307)</f>
        <v>17174</v>
      </c>
      <c r="G309" s="17">
        <f>SUM(G302,G307)</f>
        <v>17123</v>
      </c>
      <c r="H309" s="17">
        <f>SUM(H302,H307)</f>
        <v>574</v>
      </c>
      <c r="I309" s="3"/>
    </row>
    <row r="310" spans="1:9" ht="15.75" customHeight="1">
      <c r="A310" s="3"/>
      <c r="B310" s="18"/>
      <c r="C310" s="19"/>
      <c r="D310" s="20"/>
      <c r="E310" s="20"/>
      <c r="F310" s="20"/>
      <c r="G310" s="20"/>
      <c r="H310" s="21"/>
      <c r="I310" s="3"/>
    </row>
    <row r="311" spans="1:9" ht="15.75" customHeight="1">
      <c r="A311" s="13"/>
      <c r="B311" s="34" t="s">
        <v>322</v>
      </c>
      <c r="C311" s="34"/>
      <c r="D311" s="34"/>
      <c r="E311" s="34"/>
      <c r="F311" s="34"/>
      <c r="G311" s="34"/>
      <c r="H311" s="34"/>
      <c r="I311" s="3"/>
    </row>
    <row r="312" spans="1:13" ht="15" customHeight="1">
      <c r="A312" s="13"/>
      <c r="B312" s="14" t="s">
        <v>207</v>
      </c>
      <c r="C312" s="15" t="s">
        <v>82</v>
      </c>
      <c r="D312" s="17">
        <v>208904</v>
      </c>
      <c r="E312" s="16">
        <v>64206</v>
      </c>
      <c r="F312" s="16">
        <v>51678</v>
      </c>
      <c r="G312" s="17">
        <v>41342</v>
      </c>
      <c r="H312" s="17">
        <v>51678</v>
      </c>
      <c r="I312" s="13">
        <v>208904</v>
      </c>
      <c r="J312" s="1">
        <v>64206</v>
      </c>
      <c r="K312" s="1">
        <v>51678</v>
      </c>
      <c r="L312" s="1">
        <v>41342</v>
      </c>
      <c r="M312" s="1">
        <v>51678</v>
      </c>
    </row>
    <row r="313" spans="1:9" ht="15.75" customHeight="1">
      <c r="A313" s="13"/>
      <c r="B313" s="32" t="s">
        <v>210</v>
      </c>
      <c r="C313" s="32"/>
      <c r="D313" s="17">
        <f>SUM(I312)</f>
        <v>208904</v>
      </c>
      <c r="E313" s="17">
        <f>SUM(J312)</f>
        <v>64206</v>
      </c>
      <c r="F313" s="17">
        <f>SUM(K312)</f>
        <v>51678</v>
      </c>
      <c r="G313" s="17">
        <f>SUM(L312)</f>
        <v>41342</v>
      </c>
      <c r="H313" s="17">
        <f>SUM(M312)</f>
        <v>51678</v>
      </c>
      <c r="I313" s="13"/>
    </row>
    <row r="314" spans="1:8" ht="15" customHeight="1">
      <c r="A314" s="13"/>
      <c r="B314" s="18"/>
      <c r="C314" s="10"/>
      <c r="D314" s="20"/>
      <c r="E314" s="20"/>
      <c r="F314" s="20"/>
      <c r="G314" s="20"/>
      <c r="H314" s="21"/>
    </row>
    <row r="315" spans="1:9" ht="15.75" customHeight="1">
      <c r="A315" s="3"/>
      <c r="B315" s="31" t="s">
        <v>325</v>
      </c>
      <c r="C315" s="31"/>
      <c r="D315" s="17">
        <f>SUM(D313)</f>
        <v>208904</v>
      </c>
      <c r="E315" s="17">
        <f>SUM(E313)</f>
        <v>64206</v>
      </c>
      <c r="F315" s="17">
        <f>SUM(F313)</f>
        <v>51678</v>
      </c>
      <c r="G315" s="17">
        <f>SUM(G313)</f>
        <v>41342</v>
      </c>
      <c r="H315" s="17">
        <f>SUM(H313)</f>
        <v>51678</v>
      </c>
      <c r="I315" s="3"/>
    </row>
    <row r="316" spans="1:9" ht="15.75" customHeight="1">
      <c r="A316" s="3"/>
      <c r="B316" s="18"/>
      <c r="C316" s="19"/>
      <c r="D316" s="20"/>
      <c r="E316" s="20"/>
      <c r="F316" s="20"/>
      <c r="G316" s="20"/>
      <c r="H316" s="21"/>
      <c r="I316" s="3"/>
    </row>
    <row r="317" spans="1:9" ht="15.75" customHeight="1">
      <c r="A317" s="3"/>
      <c r="B317" s="31" t="s">
        <v>326</v>
      </c>
      <c r="C317" s="31"/>
      <c r="D317" s="17">
        <f>SUM(D309,D315)</f>
        <v>271448</v>
      </c>
      <c r="E317" s="17">
        <f>SUM(E309,E315)</f>
        <v>91879</v>
      </c>
      <c r="F317" s="17">
        <f>SUM(F309,F315)</f>
        <v>68852</v>
      </c>
      <c r="G317" s="17">
        <f>SUM(G309,G315)</f>
        <v>58465</v>
      </c>
      <c r="H317" s="17">
        <f>SUM(H309,H315)</f>
        <v>52252</v>
      </c>
      <c r="I317" s="13"/>
    </row>
    <row r="318" spans="1:9" ht="15.75" customHeight="1">
      <c r="A318" s="3"/>
      <c r="B318" s="18"/>
      <c r="C318" s="19"/>
      <c r="D318" s="20"/>
      <c r="E318" s="20"/>
      <c r="F318" s="20"/>
      <c r="G318" s="20"/>
      <c r="H318" s="21"/>
      <c r="I318" s="3"/>
    </row>
    <row r="319" spans="1:9" ht="15.75" customHeight="1">
      <c r="A319" s="13"/>
      <c r="B319" s="33" t="s">
        <v>327</v>
      </c>
      <c r="C319" s="33"/>
      <c r="D319" s="33"/>
      <c r="E319" s="33"/>
      <c r="F319" s="33"/>
      <c r="G319" s="33"/>
      <c r="H319" s="33"/>
      <c r="I319" s="3"/>
    </row>
    <row r="320" spans="1:9" ht="15.75" customHeight="1">
      <c r="A320" s="13"/>
      <c r="B320" s="34" t="s">
        <v>328</v>
      </c>
      <c r="C320" s="34"/>
      <c r="D320" s="34"/>
      <c r="E320" s="34"/>
      <c r="F320" s="34"/>
      <c r="G320" s="34"/>
      <c r="H320" s="34"/>
      <c r="I320" s="3"/>
    </row>
    <row r="321" spans="1:13" ht="15" customHeight="1">
      <c r="A321" s="13"/>
      <c r="B321" s="14" t="s">
        <v>145</v>
      </c>
      <c r="C321" s="15" t="s">
        <v>17</v>
      </c>
      <c r="D321" s="17">
        <v>23548</v>
      </c>
      <c r="E321" s="16">
        <v>6000</v>
      </c>
      <c r="F321" s="16">
        <v>6000</v>
      </c>
      <c r="G321" s="17">
        <v>6000</v>
      </c>
      <c r="H321" s="17">
        <v>5548</v>
      </c>
      <c r="I321" s="13">
        <v>23548</v>
      </c>
      <c r="J321" s="1">
        <v>6000</v>
      </c>
      <c r="K321" s="1">
        <v>6000</v>
      </c>
      <c r="L321" s="1">
        <v>6000</v>
      </c>
      <c r="M321" s="1">
        <v>5548</v>
      </c>
    </row>
    <row r="322" spans="1:9" ht="15.75" customHeight="1">
      <c r="A322" s="13"/>
      <c r="B322" s="14" t="s">
        <v>146</v>
      </c>
      <c r="C322" s="15" t="s">
        <v>147</v>
      </c>
      <c r="D322" s="17">
        <v>23548</v>
      </c>
      <c r="E322" s="16">
        <v>6000</v>
      </c>
      <c r="F322" s="16">
        <v>6000</v>
      </c>
      <c r="G322" s="17">
        <v>6000</v>
      </c>
      <c r="H322" s="17">
        <v>5548</v>
      </c>
      <c r="I322" s="13"/>
    </row>
    <row r="323" spans="1:13" ht="15" customHeight="1">
      <c r="A323" s="13"/>
      <c r="B323" s="14" t="s">
        <v>150</v>
      </c>
      <c r="C323" s="15" t="s">
        <v>151</v>
      </c>
      <c r="D323" s="17">
        <v>0</v>
      </c>
      <c r="E323" s="16">
        <v>250</v>
      </c>
      <c r="F323" s="16">
        <v>250</v>
      </c>
      <c r="G323" s="17">
        <v>250</v>
      </c>
      <c r="H323" s="17">
        <v>-750</v>
      </c>
      <c r="I323" s="13">
        <v>0</v>
      </c>
      <c r="J323" s="1">
        <v>250</v>
      </c>
      <c r="K323" s="1">
        <v>250</v>
      </c>
      <c r="L323" s="1">
        <v>250</v>
      </c>
      <c r="M323" s="1">
        <v>-750</v>
      </c>
    </row>
    <row r="324" spans="2:9" ht="15" customHeight="1">
      <c r="B324" s="14" t="s">
        <v>251</v>
      </c>
      <c r="C324" s="15" t="s">
        <v>252</v>
      </c>
      <c r="D324" s="17">
        <v>0</v>
      </c>
      <c r="E324" s="16">
        <v>250</v>
      </c>
      <c r="F324" s="16">
        <v>250</v>
      </c>
      <c r="G324" s="17">
        <v>250</v>
      </c>
      <c r="H324" s="17">
        <v>-750</v>
      </c>
      <c r="I324" s="13"/>
    </row>
    <row r="325" spans="2:13" ht="15" customHeight="1">
      <c r="B325" s="14" t="s">
        <v>154</v>
      </c>
      <c r="C325" s="15" t="s">
        <v>155</v>
      </c>
      <c r="D325" s="17">
        <v>4169</v>
      </c>
      <c r="E325" s="16">
        <v>1225</v>
      </c>
      <c r="F325" s="16">
        <v>1225</v>
      </c>
      <c r="G325" s="17">
        <v>1225</v>
      </c>
      <c r="H325" s="17">
        <v>494</v>
      </c>
      <c r="I325" s="13">
        <v>4169</v>
      </c>
      <c r="J325" s="1">
        <v>1225</v>
      </c>
      <c r="K325" s="1">
        <v>1225</v>
      </c>
      <c r="L325" s="1">
        <v>1225</v>
      </c>
      <c r="M325" s="1">
        <v>494</v>
      </c>
    </row>
    <row r="326" spans="2:9" ht="15" customHeight="1">
      <c r="B326" s="14" t="s">
        <v>156</v>
      </c>
      <c r="C326" s="15" t="s">
        <v>157</v>
      </c>
      <c r="D326" s="17">
        <v>2521</v>
      </c>
      <c r="E326" s="16">
        <v>750</v>
      </c>
      <c r="F326" s="16">
        <v>750</v>
      </c>
      <c r="G326" s="17">
        <v>750</v>
      </c>
      <c r="H326" s="17">
        <v>271</v>
      </c>
      <c r="I326" s="13"/>
    </row>
    <row r="327" spans="2:9" ht="15" customHeight="1">
      <c r="B327" s="14" t="s">
        <v>158</v>
      </c>
      <c r="C327" s="15" t="s">
        <v>159</v>
      </c>
      <c r="D327" s="17">
        <v>1041</v>
      </c>
      <c r="E327" s="16">
        <v>300</v>
      </c>
      <c r="F327" s="16">
        <v>300</v>
      </c>
      <c r="G327" s="17">
        <v>300</v>
      </c>
      <c r="H327" s="17">
        <v>141</v>
      </c>
      <c r="I327" s="13"/>
    </row>
    <row r="328" spans="2:9" ht="15" customHeight="1">
      <c r="B328" s="14" t="s">
        <v>160</v>
      </c>
      <c r="C328" s="15" t="s">
        <v>161</v>
      </c>
      <c r="D328" s="17">
        <v>607</v>
      </c>
      <c r="E328" s="16">
        <v>175</v>
      </c>
      <c r="F328" s="16">
        <v>175</v>
      </c>
      <c r="G328" s="17">
        <v>175</v>
      </c>
      <c r="H328" s="17">
        <v>82</v>
      </c>
      <c r="I328" s="13"/>
    </row>
    <row r="329" spans="2:13" ht="15" customHeight="1">
      <c r="B329" s="14" t="s">
        <v>162</v>
      </c>
      <c r="C329" s="15" t="s">
        <v>163</v>
      </c>
      <c r="D329" s="17">
        <v>330141</v>
      </c>
      <c r="E329" s="16">
        <v>186250</v>
      </c>
      <c r="F329" s="16">
        <v>10250</v>
      </c>
      <c r="G329" s="17">
        <v>28500</v>
      </c>
      <c r="H329" s="17">
        <v>105141</v>
      </c>
      <c r="I329" s="13">
        <v>330141</v>
      </c>
      <c r="J329" s="1">
        <v>186250</v>
      </c>
      <c r="K329" s="1">
        <v>10250</v>
      </c>
      <c r="L329" s="1">
        <v>28500</v>
      </c>
      <c r="M329" s="1">
        <v>105141</v>
      </c>
    </row>
    <row r="330" spans="2:9" ht="15" customHeight="1">
      <c r="B330" s="14" t="s">
        <v>181</v>
      </c>
      <c r="C330" s="15" t="s">
        <v>182</v>
      </c>
      <c r="D330" s="17">
        <v>0</v>
      </c>
      <c r="E330" s="16">
        <v>1000</v>
      </c>
      <c r="F330" s="16">
        <v>0</v>
      </c>
      <c r="G330" s="17">
        <v>0</v>
      </c>
      <c r="H330" s="17">
        <v>-1000</v>
      </c>
      <c r="I330" s="13"/>
    </row>
    <row r="331" spans="2:9" ht="15" customHeight="1">
      <c r="B331" s="14" t="s">
        <v>166</v>
      </c>
      <c r="C331" s="15" t="s">
        <v>167</v>
      </c>
      <c r="D331" s="17">
        <v>4763</v>
      </c>
      <c r="E331" s="16">
        <v>2250</v>
      </c>
      <c r="F331" s="16">
        <v>1000</v>
      </c>
      <c r="G331" s="17">
        <v>1000</v>
      </c>
      <c r="H331" s="17">
        <v>513</v>
      </c>
      <c r="I331" s="13"/>
    </row>
    <row r="332" spans="2:9" ht="15" customHeight="1">
      <c r="B332" s="14" t="s">
        <v>168</v>
      </c>
      <c r="C332" s="15" t="s">
        <v>169</v>
      </c>
      <c r="D332" s="17">
        <v>59404</v>
      </c>
      <c r="E332" s="16">
        <v>6250</v>
      </c>
      <c r="F332" s="16">
        <v>6250</v>
      </c>
      <c r="G332" s="17">
        <v>6250</v>
      </c>
      <c r="H332" s="17">
        <v>40654</v>
      </c>
      <c r="I332" s="13"/>
    </row>
    <row r="333" spans="2:9" ht="15" customHeight="1">
      <c r="B333" s="14" t="s">
        <v>170</v>
      </c>
      <c r="C333" s="15" t="s">
        <v>171</v>
      </c>
      <c r="D333" s="17">
        <v>240625</v>
      </c>
      <c r="E333" s="16">
        <v>172750</v>
      </c>
      <c r="F333" s="16">
        <v>0</v>
      </c>
      <c r="G333" s="17">
        <v>20250</v>
      </c>
      <c r="H333" s="17">
        <v>47625</v>
      </c>
      <c r="I333" s="13"/>
    </row>
    <row r="334" spans="2:9" ht="15" customHeight="1">
      <c r="B334" s="14" t="s">
        <v>185</v>
      </c>
      <c r="C334" s="15" t="s">
        <v>186</v>
      </c>
      <c r="D334" s="17">
        <v>15681</v>
      </c>
      <c r="E334" s="16">
        <v>4000</v>
      </c>
      <c r="F334" s="16">
        <v>3000</v>
      </c>
      <c r="G334" s="17">
        <v>1000</v>
      </c>
      <c r="H334" s="17">
        <v>7681</v>
      </c>
      <c r="I334" s="13"/>
    </row>
    <row r="335" spans="2:9" ht="15" customHeight="1">
      <c r="B335" s="14" t="s">
        <v>189</v>
      </c>
      <c r="C335" s="15" t="s">
        <v>190</v>
      </c>
      <c r="D335" s="17">
        <v>9668</v>
      </c>
      <c r="E335" s="16">
        <v>0</v>
      </c>
      <c r="F335" s="16">
        <v>0</v>
      </c>
      <c r="G335" s="17">
        <v>0</v>
      </c>
      <c r="H335" s="17">
        <v>9668</v>
      </c>
      <c r="I335" s="13"/>
    </row>
    <row r="336" spans="2:13" ht="15" customHeight="1">
      <c r="B336" s="14" t="s">
        <v>197</v>
      </c>
      <c r="C336" s="15" t="s">
        <v>198</v>
      </c>
      <c r="D336" s="17">
        <v>9501</v>
      </c>
      <c r="E336" s="16">
        <v>3000</v>
      </c>
      <c r="F336" s="16">
        <v>0</v>
      </c>
      <c r="G336" s="17">
        <v>0</v>
      </c>
      <c r="H336" s="17">
        <v>6501</v>
      </c>
      <c r="I336" s="13">
        <v>9501</v>
      </c>
      <c r="J336" s="1">
        <v>3000</v>
      </c>
      <c r="K336" s="1">
        <v>0</v>
      </c>
      <c r="L336" s="1">
        <v>0</v>
      </c>
      <c r="M336" s="1">
        <v>6501</v>
      </c>
    </row>
    <row r="337" spans="2:9" ht="15" customHeight="1">
      <c r="B337" s="14" t="s">
        <v>199</v>
      </c>
      <c r="C337" s="15" t="s">
        <v>200</v>
      </c>
      <c r="D337" s="17">
        <v>9122</v>
      </c>
      <c r="E337" s="16">
        <v>2000</v>
      </c>
      <c r="F337" s="16">
        <v>0</v>
      </c>
      <c r="G337" s="17">
        <v>0</v>
      </c>
      <c r="H337" s="17">
        <v>7122</v>
      </c>
      <c r="I337" s="13"/>
    </row>
    <row r="338" spans="2:9" ht="15" customHeight="1">
      <c r="B338" s="14" t="s">
        <v>201</v>
      </c>
      <c r="C338" s="15" t="s">
        <v>202</v>
      </c>
      <c r="D338" s="17">
        <v>379</v>
      </c>
      <c r="E338" s="16">
        <v>1000</v>
      </c>
      <c r="F338" s="16">
        <v>0</v>
      </c>
      <c r="G338" s="17">
        <v>0</v>
      </c>
      <c r="H338" s="17">
        <v>-621</v>
      </c>
      <c r="I338" s="13"/>
    </row>
    <row r="339" spans="2:9" ht="15.75" customHeight="1">
      <c r="B339" s="32" t="s">
        <v>174</v>
      </c>
      <c r="C339" s="32"/>
      <c r="D339" s="17">
        <f>SUM(I321:I338)</f>
        <v>367359</v>
      </c>
      <c r="E339" s="17">
        <f>SUM(J321:J338)</f>
        <v>196725</v>
      </c>
      <c r="F339" s="17">
        <f>SUM(K321:K338)</f>
        <v>17725</v>
      </c>
      <c r="G339" s="17">
        <f>SUM(L321:L338)</f>
        <v>35975</v>
      </c>
      <c r="H339" s="17">
        <f>SUM(M321:M338)</f>
        <v>116934</v>
      </c>
      <c r="I339" s="13"/>
    </row>
    <row r="340" spans="2:8" ht="15" customHeight="1">
      <c r="B340" s="18"/>
      <c r="C340" s="10"/>
      <c r="D340" s="20"/>
      <c r="E340" s="20"/>
      <c r="F340" s="20"/>
      <c r="G340" s="20"/>
      <c r="H340" s="21"/>
    </row>
    <row r="341" spans="1:13" ht="15" customHeight="1">
      <c r="A341" s="13"/>
      <c r="B341" s="14" t="s">
        <v>271</v>
      </c>
      <c r="C341" s="15" t="s">
        <v>272</v>
      </c>
      <c r="D341" s="17">
        <v>84052</v>
      </c>
      <c r="E341" s="16">
        <v>31524</v>
      </c>
      <c r="F341" s="16">
        <v>0</v>
      </c>
      <c r="G341" s="17">
        <v>15762</v>
      </c>
      <c r="H341" s="17">
        <v>36766</v>
      </c>
      <c r="I341" s="13">
        <v>84052</v>
      </c>
      <c r="J341" s="1">
        <v>31524</v>
      </c>
      <c r="K341" s="1">
        <v>0</v>
      </c>
      <c r="L341" s="1">
        <v>15762</v>
      </c>
      <c r="M341" s="1">
        <v>36766</v>
      </c>
    </row>
    <row r="342" spans="1:9" ht="15.75" customHeight="1">
      <c r="A342" s="13"/>
      <c r="B342" s="14" t="s">
        <v>273</v>
      </c>
      <c r="C342" s="15" t="s">
        <v>274</v>
      </c>
      <c r="D342" s="17">
        <v>84052</v>
      </c>
      <c r="E342" s="16">
        <v>31524</v>
      </c>
      <c r="F342" s="16">
        <v>0</v>
      </c>
      <c r="G342" s="17">
        <v>15762</v>
      </c>
      <c r="H342" s="17">
        <v>36766</v>
      </c>
      <c r="I342" s="13"/>
    </row>
    <row r="343" spans="1:9" ht="15.75" customHeight="1">
      <c r="A343" s="13"/>
      <c r="B343" s="32" t="s">
        <v>210</v>
      </c>
      <c r="C343" s="32"/>
      <c r="D343" s="17">
        <f>SUM(I341:I342)</f>
        <v>84052</v>
      </c>
      <c r="E343" s="17">
        <f>SUM(J341:J342)</f>
        <v>31524</v>
      </c>
      <c r="F343" s="17">
        <f>SUM(K341:K342)</f>
        <v>0</v>
      </c>
      <c r="G343" s="17">
        <f>SUM(L341:L342)</f>
        <v>15762</v>
      </c>
      <c r="H343" s="17">
        <f>SUM(M341:M342)</f>
        <v>36766</v>
      </c>
      <c r="I343" s="13"/>
    </row>
    <row r="344" spans="2:8" ht="15" customHeight="1">
      <c r="B344" s="18"/>
      <c r="C344" s="10"/>
      <c r="D344" s="20"/>
      <c r="E344" s="20"/>
      <c r="F344" s="20"/>
      <c r="G344" s="20"/>
      <c r="H344" s="21"/>
    </row>
    <row r="345" spans="1:13" ht="15" customHeight="1">
      <c r="A345" s="13"/>
      <c r="B345" s="14" t="s">
        <v>238</v>
      </c>
      <c r="C345" s="15" t="s">
        <v>239</v>
      </c>
      <c r="D345" s="17">
        <v>0</v>
      </c>
      <c r="E345" s="16">
        <v>767400</v>
      </c>
      <c r="F345" s="16">
        <v>-100000</v>
      </c>
      <c r="G345" s="17">
        <v>13600</v>
      </c>
      <c r="H345" s="17">
        <v>-681000</v>
      </c>
      <c r="I345" s="13">
        <v>0</v>
      </c>
      <c r="J345" s="1">
        <v>767400</v>
      </c>
      <c r="K345" s="1">
        <v>-100000</v>
      </c>
      <c r="L345" s="1">
        <v>13600</v>
      </c>
      <c r="M345" s="1">
        <v>-681000</v>
      </c>
    </row>
    <row r="346" spans="1:9" ht="15.75" customHeight="1">
      <c r="A346" s="13"/>
      <c r="B346" s="32" t="s">
        <v>221</v>
      </c>
      <c r="C346" s="32"/>
      <c r="D346" s="17">
        <f>SUM(I345)</f>
        <v>0</v>
      </c>
      <c r="E346" s="17">
        <f>SUM(J345)</f>
        <v>767400</v>
      </c>
      <c r="F346" s="17">
        <f>SUM(K345)</f>
        <v>-100000</v>
      </c>
      <c r="G346" s="17">
        <f>SUM(L345)</f>
        <v>13600</v>
      </c>
      <c r="H346" s="17">
        <f>SUM(M345)</f>
        <v>-681000</v>
      </c>
      <c r="I346" s="13"/>
    </row>
    <row r="347" spans="1:8" ht="15" customHeight="1">
      <c r="A347" s="13"/>
      <c r="B347" s="18"/>
      <c r="C347" s="10"/>
      <c r="D347" s="20"/>
      <c r="E347" s="20"/>
      <c r="F347" s="20"/>
      <c r="G347" s="20"/>
      <c r="H347" s="21"/>
    </row>
    <row r="348" spans="1:9" ht="15.75" customHeight="1">
      <c r="A348" s="3"/>
      <c r="B348" s="31" t="s">
        <v>333</v>
      </c>
      <c r="C348" s="31"/>
      <c r="D348" s="17">
        <f>SUM(D339,D343,D346)</f>
        <v>451411</v>
      </c>
      <c r="E348" s="17">
        <f>SUM(E339,E343,E346)</f>
        <v>995649</v>
      </c>
      <c r="F348" s="17">
        <f>SUM(F339,F343,F346)</f>
        <v>-82275</v>
      </c>
      <c r="G348" s="17">
        <f>SUM(G339,G343,G346)</f>
        <v>65337</v>
      </c>
      <c r="H348" s="17">
        <f>SUM(H339,H343,H346)</f>
        <v>-527300</v>
      </c>
      <c r="I348" s="3"/>
    </row>
    <row r="349" spans="1:9" ht="15.75" customHeight="1">
      <c r="A349" s="3"/>
      <c r="B349" s="18"/>
      <c r="C349" s="19"/>
      <c r="D349" s="20"/>
      <c r="E349" s="20"/>
      <c r="F349" s="20"/>
      <c r="G349" s="20"/>
      <c r="H349" s="21"/>
      <c r="I349" s="3"/>
    </row>
    <row r="350" spans="1:9" ht="15.75" customHeight="1">
      <c r="A350" s="3"/>
      <c r="B350" s="31" t="s">
        <v>334</v>
      </c>
      <c r="C350" s="31"/>
      <c r="D350" s="17">
        <f>SUM(D348)</f>
        <v>451411</v>
      </c>
      <c r="E350" s="17">
        <f>SUM(E348)</f>
        <v>995649</v>
      </c>
      <c r="F350" s="17">
        <f>SUM(F348)</f>
        <v>-82275</v>
      </c>
      <c r="G350" s="17">
        <f>SUM(G348)</f>
        <v>65337</v>
      </c>
      <c r="H350" s="17">
        <f>SUM(H348)</f>
        <v>-527300</v>
      </c>
      <c r="I350" s="13"/>
    </row>
    <row r="351" spans="1:9" ht="15.75" customHeight="1">
      <c r="A351" s="3"/>
      <c r="B351" s="18"/>
      <c r="C351" s="19"/>
      <c r="D351" s="20"/>
      <c r="E351" s="20"/>
      <c r="F351" s="20"/>
      <c r="G351" s="20"/>
      <c r="H351" s="21"/>
      <c r="I351" s="3"/>
    </row>
    <row r="352" spans="1:9" ht="15.75" customHeight="1">
      <c r="A352" s="13"/>
      <c r="B352" s="33" t="s">
        <v>335</v>
      </c>
      <c r="C352" s="33"/>
      <c r="D352" s="33"/>
      <c r="E352" s="33"/>
      <c r="F352" s="33"/>
      <c r="G352" s="33"/>
      <c r="H352" s="33"/>
      <c r="I352" s="3"/>
    </row>
    <row r="353" spans="1:9" ht="15.75" customHeight="1">
      <c r="A353" s="13"/>
      <c r="B353" s="34" t="s">
        <v>11</v>
      </c>
      <c r="C353" s="34"/>
      <c r="D353" s="34"/>
      <c r="E353" s="34"/>
      <c r="F353" s="34"/>
      <c r="G353" s="34"/>
      <c r="H353" s="34"/>
      <c r="I353" s="3"/>
    </row>
    <row r="354" spans="1:13" ht="15" customHeight="1">
      <c r="A354" s="13"/>
      <c r="B354" s="14" t="s">
        <v>350</v>
      </c>
      <c r="C354" s="15" t="s">
        <v>351</v>
      </c>
      <c r="D354" s="17">
        <v>3229</v>
      </c>
      <c r="E354" s="16">
        <v>19659</v>
      </c>
      <c r="F354" s="16">
        <v>3882</v>
      </c>
      <c r="G354" s="17">
        <v>13106</v>
      </c>
      <c r="H354" s="17">
        <v>-33418</v>
      </c>
      <c r="I354" s="13">
        <v>3229</v>
      </c>
      <c r="J354" s="1">
        <v>19659</v>
      </c>
      <c r="K354" s="1">
        <v>3882</v>
      </c>
      <c r="L354" s="1">
        <v>13106</v>
      </c>
      <c r="M354" s="1">
        <v>-33418</v>
      </c>
    </row>
    <row r="355" spans="1:9" ht="15.75" customHeight="1">
      <c r="A355" s="13"/>
      <c r="B355" s="32" t="s">
        <v>352</v>
      </c>
      <c r="C355" s="32"/>
      <c r="D355" s="17">
        <f>SUM(I354)</f>
        <v>3229</v>
      </c>
      <c r="E355" s="17">
        <f>SUM(J354)</f>
        <v>19659</v>
      </c>
      <c r="F355" s="17">
        <f>SUM(K354)</f>
        <v>3882</v>
      </c>
      <c r="G355" s="17">
        <f>SUM(L354)</f>
        <v>13106</v>
      </c>
      <c r="H355" s="17">
        <f>SUM(M354)</f>
        <v>-33418</v>
      </c>
      <c r="I355" s="13"/>
    </row>
    <row r="356" spans="1:8" ht="15" customHeight="1">
      <c r="A356" s="13"/>
      <c r="B356" s="18"/>
      <c r="C356" s="10"/>
      <c r="D356" s="20"/>
      <c r="E356" s="20"/>
      <c r="F356" s="20"/>
      <c r="G356" s="20"/>
      <c r="H356" s="21"/>
    </row>
    <row r="357" spans="1:13" ht="15" customHeight="1">
      <c r="A357" s="13"/>
      <c r="B357" s="14" t="s">
        <v>162</v>
      </c>
      <c r="C357" s="15" t="s">
        <v>163</v>
      </c>
      <c r="D357" s="17">
        <v>13013</v>
      </c>
      <c r="E357" s="16">
        <v>0</v>
      </c>
      <c r="F357" s="16">
        <v>0</v>
      </c>
      <c r="G357" s="17">
        <v>0</v>
      </c>
      <c r="H357" s="17">
        <v>13013</v>
      </c>
      <c r="I357" s="13">
        <v>13013</v>
      </c>
      <c r="J357" s="1">
        <v>0</v>
      </c>
      <c r="K357" s="1">
        <v>0</v>
      </c>
      <c r="L357" s="1">
        <v>0</v>
      </c>
      <c r="M357" s="1">
        <v>13013</v>
      </c>
    </row>
    <row r="358" spans="1:9" ht="15.75" customHeight="1">
      <c r="A358" s="13"/>
      <c r="B358" s="14" t="s">
        <v>346</v>
      </c>
      <c r="C358" s="15" t="s">
        <v>347</v>
      </c>
      <c r="D358" s="17">
        <v>13013</v>
      </c>
      <c r="E358" s="16">
        <v>0</v>
      </c>
      <c r="F358" s="16">
        <v>0</v>
      </c>
      <c r="G358" s="17">
        <v>0</v>
      </c>
      <c r="H358" s="17">
        <v>13013</v>
      </c>
      <c r="I358" s="13"/>
    </row>
    <row r="359" spans="1:9" ht="15.75" customHeight="1">
      <c r="A359" s="13"/>
      <c r="B359" s="32" t="s">
        <v>174</v>
      </c>
      <c r="C359" s="32"/>
      <c r="D359" s="17">
        <f>SUM(I357:I358)</f>
        <v>13013</v>
      </c>
      <c r="E359" s="17">
        <f>SUM(J357:J358)</f>
        <v>0</v>
      </c>
      <c r="F359" s="17">
        <f>SUM(K357:K358)</f>
        <v>0</v>
      </c>
      <c r="G359" s="17">
        <f>SUM(L357:L358)</f>
        <v>0</v>
      </c>
      <c r="H359" s="17">
        <f>SUM(M357:M358)</f>
        <v>13013</v>
      </c>
      <c r="I359" s="13"/>
    </row>
    <row r="360" spans="2:8" ht="15" customHeight="1">
      <c r="B360" s="18"/>
      <c r="C360" s="10"/>
      <c r="D360" s="20"/>
      <c r="E360" s="20"/>
      <c r="F360" s="20"/>
      <c r="G360" s="20"/>
      <c r="H360" s="21"/>
    </row>
    <row r="361" spans="1:13" ht="15" customHeight="1">
      <c r="A361" s="13"/>
      <c r="B361" s="14" t="s">
        <v>337</v>
      </c>
      <c r="C361" s="15" t="s">
        <v>338</v>
      </c>
      <c r="D361" s="17">
        <v>79900</v>
      </c>
      <c r="E361" s="16">
        <v>16663</v>
      </c>
      <c r="F361" s="16">
        <v>0</v>
      </c>
      <c r="G361" s="17">
        <v>16662</v>
      </c>
      <c r="H361" s="17">
        <v>46575</v>
      </c>
      <c r="I361" s="13">
        <v>79900</v>
      </c>
      <c r="J361" s="1">
        <v>16663</v>
      </c>
      <c r="K361" s="1">
        <v>0</v>
      </c>
      <c r="L361" s="1">
        <v>16662</v>
      </c>
      <c r="M361" s="1">
        <v>46575</v>
      </c>
    </row>
    <row r="362" spans="1:9" ht="15.75" customHeight="1">
      <c r="A362" s="13"/>
      <c r="B362" s="14" t="s">
        <v>339</v>
      </c>
      <c r="C362" s="15" t="s">
        <v>340</v>
      </c>
      <c r="D362" s="17">
        <v>65804</v>
      </c>
      <c r="E362" s="16">
        <v>16663</v>
      </c>
      <c r="F362" s="16">
        <v>0</v>
      </c>
      <c r="G362" s="17">
        <v>16662</v>
      </c>
      <c r="H362" s="17">
        <v>32479</v>
      </c>
      <c r="I362" s="13"/>
    </row>
    <row r="363" spans="1:9" ht="15" customHeight="1">
      <c r="A363" s="13"/>
      <c r="B363" s="14" t="s">
        <v>341</v>
      </c>
      <c r="C363" s="15" t="s">
        <v>342</v>
      </c>
      <c r="D363" s="17">
        <v>14096</v>
      </c>
      <c r="E363" s="16">
        <v>0</v>
      </c>
      <c r="F363" s="16">
        <v>0</v>
      </c>
      <c r="G363" s="17">
        <v>0</v>
      </c>
      <c r="H363" s="17">
        <v>14096</v>
      </c>
      <c r="I363" s="13"/>
    </row>
    <row r="364" spans="2:9" ht="15.75" customHeight="1">
      <c r="B364" s="32" t="s">
        <v>343</v>
      </c>
      <c r="C364" s="32"/>
      <c r="D364" s="17">
        <f>SUM(I361:I363)</f>
        <v>79900</v>
      </c>
      <c r="E364" s="17">
        <f>SUM(J361:J363)</f>
        <v>16663</v>
      </c>
      <c r="F364" s="17">
        <f>SUM(K361:K363)</f>
        <v>0</v>
      </c>
      <c r="G364" s="17">
        <f>SUM(L361:L363)</f>
        <v>16662</v>
      </c>
      <c r="H364" s="17">
        <f>SUM(M361:M363)</f>
        <v>46575</v>
      </c>
      <c r="I364" s="13"/>
    </row>
    <row r="365" spans="2:8" ht="15" customHeight="1">
      <c r="B365" s="18"/>
      <c r="C365" s="10"/>
      <c r="D365" s="20"/>
      <c r="E365" s="20"/>
      <c r="F365" s="20"/>
      <c r="G365" s="20"/>
      <c r="H365" s="21"/>
    </row>
    <row r="366" spans="1:9" ht="15.75" customHeight="1">
      <c r="A366" s="3"/>
      <c r="B366" s="31" t="s">
        <v>265</v>
      </c>
      <c r="C366" s="31"/>
      <c r="D366" s="17">
        <f>SUM(D355,D359,D364)</f>
        <v>96142</v>
      </c>
      <c r="E366" s="17">
        <f>SUM(E355,E359,E364)</f>
        <v>36322</v>
      </c>
      <c r="F366" s="17">
        <f>SUM(F355,F359,F364)</f>
        <v>3882</v>
      </c>
      <c r="G366" s="17">
        <f>SUM(G355,G359,G364)</f>
        <v>29768</v>
      </c>
      <c r="H366" s="17">
        <f>SUM(H355,H359,H364)</f>
        <v>26170</v>
      </c>
      <c r="I366" s="3"/>
    </row>
    <row r="367" spans="1:9" ht="15.75" customHeight="1">
      <c r="A367" s="3"/>
      <c r="B367" s="18"/>
      <c r="C367" s="19"/>
      <c r="D367" s="20"/>
      <c r="E367" s="20"/>
      <c r="F367" s="20"/>
      <c r="G367" s="20"/>
      <c r="H367" s="21"/>
      <c r="I367" s="3"/>
    </row>
    <row r="368" spans="1:9" ht="15.75" customHeight="1">
      <c r="A368" s="3"/>
      <c r="B368" s="31" t="s">
        <v>354</v>
      </c>
      <c r="C368" s="31"/>
      <c r="D368" s="17">
        <f>SUM(D366)</f>
        <v>96142</v>
      </c>
      <c r="E368" s="17">
        <f>SUM(E366)</f>
        <v>36322</v>
      </c>
      <c r="F368" s="17">
        <f>SUM(F366)</f>
        <v>3882</v>
      </c>
      <c r="G368" s="17">
        <f>SUM(G366)</f>
        <v>29768</v>
      </c>
      <c r="H368" s="17">
        <f>SUM(H366)</f>
        <v>26170</v>
      </c>
      <c r="I368" s="13"/>
    </row>
    <row r="369" spans="1:9" ht="15.75" customHeight="1">
      <c r="A369" s="3"/>
      <c r="B369" s="18"/>
      <c r="C369" s="19"/>
      <c r="D369" s="20"/>
      <c r="E369" s="20"/>
      <c r="F369" s="20"/>
      <c r="G369" s="20"/>
      <c r="H369" s="21"/>
      <c r="I369" s="3"/>
    </row>
    <row r="370" spans="1:9" ht="15.75" customHeight="1">
      <c r="A370" s="3"/>
      <c r="B370" s="18"/>
      <c r="C370" s="19"/>
      <c r="D370" s="20"/>
      <c r="E370" s="20"/>
      <c r="F370" s="20"/>
      <c r="G370" s="20"/>
      <c r="H370" s="21"/>
      <c r="I370" s="3"/>
    </row>
    <row r="371" spans="1:9" ht="16.5" customHeight="1">
      <c r="A371" s="3"/>
      <c r="B371" s="18"/>
      <c r="C371" s="19"/>
      <c r="D371" s="20"/>
      <c r="E371" s="20"/>
      <c r="F371" s="20"/>
      <c r="G371" s="20"/>
      <c r="H371" s="21"/>
      <c r="I371" s="3"/>
    </row>
    <row r="372" spans="1:9" ht="16.5" customHeight="1">
      <c r="A372" s="22"/>
      <c r="B372" s="23"/>
      <c r="C372" s="27" t="s">
        <v>7</v>
      </c>
      <c r="D372" s="28">
        <f>SUM(D55,D114,D156,D182,D218,D286,D317,D350,D368)</f>
        <v>16948385</v>
      </c>
      <c r="E372" s="28">
        <f>SUM(E55,E114,E156,E182,E218,E286,E317,E350,E368)</f>
        <v>5702428</v>
      </c>
      <c r="F372" s="28">
        <f>SUM(F55,F114,F156,F182,F218,F286,F317,F350,F368)</f>
        <v>3411711</v>
      </c>
      <c r="G372" s="28">
        <f>SUM(G55,G114,G156,G182,G218,G286,G317,G350,G368)</f>
        <v>3487833</v>
      </c>
      <c r="H372" s="28">
        <f>SUM(H55,H114,H156,H182,H218,H286,H317,H350,H368)</f>
        <v>4346413</v>
      </c>
      <c r="I372" s="13"/>
    </row>
    <row r="373" ht="15" customHeight="1"/>
    <row r="374" ht="15" customHeight="1"/>
    <row r="375" ht="15" customHeight="1"/>
  </sheetData>
  <sheetProtection selectLockedCells="1" selectUnlockedCells="1"/>
  <mergeCells count="73">
    <mergeCell ref="B2:H2"/>
    <mergeCell ref="B3:H3"/>
    <mergeCell ref="B5:H5"/>
    <mergeCell ref="B8:H8"/>
    <mergeCell ref="B9:H9"/>
    <mergeCell ref="B40:C40"/>
    <mergeCell ref="B44:C44"/>
    <mergeCell ref="B51:C51"/>
    <mergeCell ref="B53:C53"/>
    <mergeCell ref="B55:C55"/>
    <mergeCell ref="B57:H57"/>
    <mergeCell ref="B58:H58"/>
    <mergeCell ref="B76:C76"/>
    <mergeCell ref="B80:C80"/>
    <mergeCell ref="B82:C82"/>
    <mergeCell ref="B84:H84"/>
    <mergeCell ref="B102:C102"/>
    <mergeCell ref="B105:C105"/>
    <mergeCell ref="B110:C110"/>
    <mergeCell ref="B112:C112"/>
    <mergeCell ref="B114:C114"/>
    <mergeCell ref="B116:H116"/>
    <mergeCell ref="B117:H117"/>
    <mergeCell ref="B147:C147"/>
    <mergeCell ref="B152:C152"/>
    <mergeCell ref="B154:C154"/>
    <mergeCell ref="B156:C156"/>
    <mergeCell ref="B158:H158"/>
    <mergeCell ref="B159:H159"/>
    <mergeCell ref="B174:C174"/>
    <mergeCell ref="B178:C178"/>
    <mergeCell ref="B180:C180"/>
    <mergeCell ref="B182:C182"/>
    <mergeCell ref="B184:H184"/>
    <mergeCell ref="B185:H185"/>
    <mergeCell ref="B210:C210"/>
    <mergeCell ref="B214:C214"/>
    <mergeCell ref="B216:C216"/>
    <mergeCell ref="B218:C218"/>
    <mergeCell ref="B220:H220"/>
    <mergeCell ref="B221:H221"/>
    <mergeCell ref="B242:C242"/>
    <mergeCell ref="B245:C245"/>
    <mergeCell ref="B251:C251"/>
    <mergeCell ref="B253:C253"/>
    <mergeCell ref="B255:H255"/>
    <mergeCell ref="B277:C277"/>
    <mergeCell ref="B282:C282"/>
    <mergeCell ref="B284:C284"/>
    <mergeCell ref="B286:C286"/>
    <mergeCell ref="B288:H288"/>
    <mergeCell ref="B289:H289"/>
    <mergeCell ref="B302:C302"/>
    <mergeCell ref="B307:C307"/>
    <mergeCell ref="B309:C309"/>
    <mergeCell ref="B311:H311"/>
    <mergeCell ref="B313:C313"/>
    <mergeCell ref="B315:C315"/>
    <mergeCell ref="B317:C317"/>
    <mergeCell ref="B319:H319"/>
    <mergeCell ref="B320:H320"/>
    <mergeCell ref="B339:C339"/>
    <mergeCell ref="B343:C343"/>
    <mergeCell ref="B346:C346"/>
    <mergeCell ref="B348:C348"/>
    <mergeCell ref="B350:C350"/>
    <mergeCell ref="B368:C368"/>
    <mergeCell ref="B352:H352"/>
    <mergeCell ref="B353:H353"/>
    <mergeCell ref="B355:C355"/>
    <mergeCell ref="B359:C359"/>
    <mergeCell ref="B364:C364"/>
    <mergeCell ref="B366:C36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2021-12-25T09:56:58Z</cp:lastPrinted>
  <dcterms:created xsi:type="dcterms:W3CDTF">2021-12-25T09:53:06Z</dcterms:created>
  <dcterms:modified xsi:type="dcterms:W3CDTF">2021-12-25T09:59:07Z</dcterms:modified>
  <cp:category/>
  <cp:version/>
  <cp:contentType/>
  <cp:contentStatus/>
</cp:coreProperties>
</file>